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MAIN SHEET" sheetId="2" r:id="rId1"/>
    <sheet name="QAAUM" sheetId="3" state="hidden" r:id="rId2"/>
    <sheet name="NAV" sheetId="4" state="hidden" r:id="rId3"/>
    <sheet name="Curr Inv_MVal" sheetId="1" state="hidden" r:id="rId4"/>
  </sheets>
  <definedNames>
    <definedName name="_xlnm.Print_Area" localSheetId="3">'Curr Inv_MVal'!$A$1:$G$37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4" l="1"/>
  <c r="E36" i="1" l="1"/>
  <c r="E37" i="1" s="1"/>
  <c r="E24" i="1"/>
  <c r="F23" i="1"/>
  <c r="G23" i="1" s="1"/>
  <c r="E23" i="1"/>
  <c r="F22" i="1"/>
  <c r="F24" i="1" s="1"/>
  <c r="G21" i="1"/>
  <c r="F21" i="1"/>
  <c r="F25" i="1" s="1"/>
  <c r="F26" i="1" s="1"/>
  <c r="E21" i="1"/>
  <c r="E25" i="1" s="1"/>
  <c r="E26" i="1" s="1"/>
  <c r="G11" i="1"/>
  <c r="F11" i="1"/>
  <c r="E11" i="1"/>
  <c r="G8" i="1"/>
  <c r="G12" i="1" s="1"/>
  <c r="G13" i="1" s="1"/>
  <c r="F8" i="1"/>
  <c r="F12" i="1" s="1"/>
  <c r="F13" i="1" s="1"/>
  <c r="E8" i="1"/>
  <c r="E12" i="1" s="1"/>
  <c r="E13" i="1" s="1"/>
  <c r="E27" i="1" s="1"/>
  <c r="F27" i="1" s="1"/>
  <c r="G27" i="1" s="1"/>
  <c r="F28" i="1" l="1"/>
  <c r="E28" i="1"/>
  <c r="G25" i="1"/>
  <c r="G26" i="1" s="1"/>
  <c r="G28" i="1" s="1"/>
  <c r="G22" i="1"/>
  <c r="G24" i="1" s="1"/>
</calcChain>
</file>

<file path=xl/sharedStrings.xml><?xml version="1.0" encoding="utf-8"?>
<sst xmlns="http://schemas.openxmlformats.org/spreadsheetml/2006/main" count="370" uniqueCount="163">
  <si>
    <t>A.</t>
  </si>
  <si>
    <t xml:space="preserve">QAAuM for Jan to Mar, 2022 </t>
  </si>
  <si>
    <t>Risk Value Based on March 2022 end portfolio</t>
  </si>
  <si>
    <t>High</t>
  </si>
  <si>
    <t>Minimum % of AuM to be invested</t>
  </si>
  <si>
    <t>INR Crs.</t>
  </si>
  <si>
    <t>B.</t>
  </si>
  <si>
    <t>NFO on or After April 28, 2022</t>
  </si>
  <si>
    <t>Allotment value (prior to AMC investment)</t>
  </si>
  <si>
    <t>INR Crs</t>
  </si>
  <si>
    <t>Final allotment value</t>
  </si>
  <si>
    <t>Amount to be invested by AMC</t>
  </si>
  <si>
    <t>A</t>
  </si>
  <si>
    <t>B</t>
  </si>
  <si>
    <t>D</t>
  </si>
  <si>
    <t>Scheme A</t>
  </si>
  <si>
    <t>Scheme B</t>
  </si>
  <si>
    <t>Scheme C</t>
  </si>
  <si>
    <t>Scenario 1</t>
  </si>
  <si>
    <t>Scenario 2</t>
  </si>
  <si>
    <t>C = A * B</t>
  </si>
  <si>
    <t>Scenario 3</t>
  </si>
  <si>
    <t>QAAuM for Apr to Jun, 2022</t>
  </si>
  <si>
    <t>INR</t>
  </si>
  <si>
    <t>F = D * E</t>
  </si>
  <si>
    <t>E</t>
  </si>
  <si>
    <t>%</t>
  </si>
  <si>
    <t>G = Max(C or F)</t>
  </si>
  <si>
    <t>Investment by AMC based on risk value</t>
  </si>
  <si>
    <t>Risk Value Based on June 2022 end portfolio</t>
  </si>
  <si>
    <t>As on April 28, 2022</t>
  </si>
  <si>
    <t>Subsequent Quarter Review (June 30, 2022)</t>
  </si>
  <si>
    <t>No of Units under Mandatory Contribution pursuant to Reg 28(4), 28(5)</t>
  </si>
  <si>
    <t>units</t>
  </si>
  <si>
    <t>C.</t>
  </si>
  <si>
    <t>* assumed MTM of 20%</t>
  </si>
  <si>
    <t>NAV as on June 30, 2022*</t>
  </si>
  <si>
    <t>Incremental investment by AMC / (Withdrawal) within 7 days of review</t>
  </si>
  <si>
    <t>Market Value of Mandatory Contribution</t>
  </si>
  <si>
    <t>Investment to be maintained by the AMC under this circular (including Mandatory Contribution)*</t>
  </si>
  <si>
    <t>Required Investment by AMC (other than Mandatory Contribution)</t>
  </si>
  <si>
    <t>Market Value of existing AMC investment (other than Mandatory Contribution)*</t>
  </si>
  <si>
    <t>Required Investment by AMC (other than the Mandatory Contribution)</t>
  </si>
  <si>
    <r>
      <t>Appendix 1- Alignment of interest of AMCs with the Unitholders of the Mutual Fund Schemes (</t>
    </r>
    <r>
      <rPr>
        <i/>
        <u/>
        <sz val="11.5"/>
        <color rgb="FF000000"/>
        <rFont val="Arial"/>
        <family val="2"/>
      </rPr>
      <t>SEBI/HO/IMD/IMD-IDOF5/P/CIR/2021/624 dated September 2, 2021</t>
    </r>
    <r>
      <rPr>
        <b/>
        <u/>
        <sz val="11.5"/>
        <color rgb="FF000000"/>
        <rFont val="Arial"/>
        <family val="2"/>
      </rPr>
      <t>)</t>
    </r>
  </si>
  <si>
    <t>NAV as on 31 March 2022</t>
  </si>
  <si>
    <t>Riskometer / Risk value disclosed in the NFO SID</t>
  </si>
  <si>
    <t>Taurus Flexicap Fund - Direct Plan - Growth</t>
  </si>
  <si>
    <t>Taurus Discovery (Mid Cap) Fund  - Direct Plan - Growth</t>
  </si>
  <si>
    <t>Taurus Large Cap Equity Fund - Direct Plan - Growth</t>
  </si>
  <si>
    <t>Taurus Infrastructure Fund - Direct Plan - Growth</t>
  </si>
  <si>
    <t>Taurus Tax Shield - Direct Plan - Growth</t>
  </si>
  <si>
    <t>Taurus Ethical Fund - Direct Plan - Growth</t>
  </si>
  <si>
    <t>Taurus Nifty Index Fund - Direct Plan - Growth</t>
  </si>
  <si>
    <t>Taurus Banking and Financial Services Fund - Direct Plan - Growth</t>
  </si>
  <si>
    <t>Sch Code</t>
  </si>
  <si>
    <t>Name</t>
  </si>
  <si>
    <t>QAAUM (Jan '22 - Mar '22) in Crores</t>
  </si>
  <si>
    <t>BE</t>
  </si>
  <si>
    <t>Taurus Largecap Equity Fund</t>
  </si>
  <si>
    <t>DS</t>
  </si>
  <si>
    <t>Taurus Discovery (Midcap) Fund</t>
  </si>
  <si>
    <t>EF</t>
  </si>
  <si>
    <t>Taurus Ethical Fund</t>
  </si>
  <si>
    <t>IT</t>
  </si>
  <si>
    <t>Taurus Infrastructure Fund</t>
  </si>
  <si>
    <t>LT</t>
  </si>
  <si>
    <t>Taurus Tax Shield</t>
  </si>
  <si>
    <t>NI</t>
  </si>
  <si>
    <t>Taurus Nifty Index Fund</t>
  </si>
  <si>
    <t>SS</t>
  </si>
  <si>
    <t>Taurus Flexi Cap Fund</t>
  </si>
  <si>
    <t>TB</t>
  </si>
  <si>
    <t>Taurus Banking &amp; Financial Services Fund</t>
  </si>
  <si>
    <t>Total</t>
  </si>
  <si>
    <t>Very High</t>
  </si>
  <si>
    <t>Shceme Code</t>
  </si>
  <si>
    <t>Scheme Plan</t>
  </si>
  <si>
    <t>Scheme Name</t>
  </si>
  <si>
    <t>QAAUM Mar '22 in Crores</t>
  </si>
  <si>
    <t>NAV as on 31.03.2022</t>
  </si>
  <si>
    <t>BED1</t>
  </si>
  <si>
    <t>Taurus Largecap Equity Fund-Direct Plan-IDCW Option</t>
  </si>
  <si>
    <t>BEDP</t>
  </si>
  <si>
    <t>Taurus Largecap Equity Fund-IDCW Option</t>
  </si>
  <si>
    <t>BEG1</t>
  </si>
  <si>
    <t>Taurus Largecap Equity Fund-Direct Plan-Growth Option</t>
  </si>
  <si>
    <t>BEGP</t>
  </si>
  <si>
    <t>Taurus Largecap Equity Fund-Growth Option</t>
  </si>
  <si>
    <t>DSD1</t>
  </si>
  <si>
    <t>Taurus Discovery (Midcap) Fund-Direct Plan-IDCW Option</t>
  </si>
  <si>
    <t>DSDP</t>
  </si>
  <si>
    <t>Taurus Discovery (Midcap) Fund - Divided Option</t>
  </si>
  <si>
    <t>DSG1</t>
  </si>
  <si>
    <t>Taurus Discovery (Midcap) Fund-Direct Plan-Growth Option</t>
  </si>
  <si>
    <t>DSGP</t>
  </si>
  <si>
    <t>Taurus Discovery (Midcap) Fund - Growth Option</t>
  </si>
  <si>
    <t>EFB1</t>
  </si>
  <si>
    <t>Taurus Ethical Fund-Direct Plan-Bonus Option</t>
  </si>
  <si>
    <t>EFBP</t>
  </si>
  <si>
    <t>Taurus Ethical Fund - Bonus Option</t>
  </si>
  <si>
    <t>EFD1</t>
  </si>
  <si>
    <t>Taurus Ethical Fund-Direct Plan-IDCW Option</t>
  </si>
  <si>
    <t>EFDP</t>
  </si>
  <si>
    <t>Taurus Ethical Fund - IDCW Option</t>
  </si>
  <si>
    <t>EFG1</t>
  </si>
  <si>
    <t>Taurus Ethical Fund-Direct Plan-Growth Option</t>
  </si>
  <si>
    <t>EFGP</t>
  </si>
  <si>
    <t>Taurus Ethical Fund - Growth Option</t>
  </si>
  <si>
    <t>ITD1</t>
  </si>
  <si>
    <t>Taurus Infrastructure Fund-Direct Plan-IDCW Option</t>
  </si>
  <si>
    <t>ITDP</t>
  </si>
  <si>
    <t>Taurus Infrastructure Fund -IDCW Option</t>
  </si>
  <si>
    <t>ITG1</t>
  </si>
  <si>
    <t>Taurus Infrastructure Fund-Direct Plan-Growth Option</t>
  </si>
  <si>
    <t>ITGP</t>
  </si>
  <si>
    <t>Taurus Infrastructure Fund -Growth Option</t>
  </si>
  <si>
    <t>LTD1</t>
  </si>
  <si>
    <t>Taurus Tax Shield-Direct Plan-IDCW Option</t>
  </si>
  <si>
    <t>LTDP</t>
  </si>
  <si>
    <t>Taurus Tax Shield-IDCW Option</t>
  </si>
  <si>
    <t>LTG1</t>
  </si>
  <si>
    <t>Taurus Tax Shield-Direct Plan-Growth Option</t>
  </si>
  <si>
    <t>LTGP</t>
  </si>
  <si>
    <t>Taurus Tax Shield-Growth Option</t>
  </si>
  <si>
    <t>NID1</t>
  </si>
  <si>
    <t>Taurus Nifty Index Fund-Direct Plan-IDCW Option</t>
  </si>
  <si>
    <t>NIDP</t>
  </si>
  <si>
    <t>Taurus Nifty Index Fund - IDCW Option</t>
  </si>
  <si>
    <t>NIG1</t>
  </si>
  <si>
    <t>Taurus Nifty Index Fund-Direct Plan-Growth Option</t>
  </si>
  <si>
    <t>NIGP</t>
  </si>
  <si>
    <t>Taurus Nifty Index Fund - Growth Option</t>
  </si>
  <si>
    <t>SSD1</t>
  </si>
  <si>
    <t>Taurus Flexi Cap Fund-Direct Plan-IDCW Option</t>
  </si>
  <si>
    <t>SSDP</t>
  </si>
  <si>
    <t>Taurus Flexi Cap Fund -IDCW Option</t>
  </si>
  <si>
    <t>SSG1</t>
  </si>
  <si>
    <t>Taurus Flexi Cap Fund-Direct Plan-Growth Option</t>
  </si>
  <si>
    <t>SSGP</t>
  </si>
  <si>
    <t>Taurus Flexi Cap Fund - Growth Option</t>
  </si>
  <si>
    <t>TBD1</t>
  </si>
  <si>
    <t>Taurus Banking &amp; Financial Services Fund-Direct Plan-IDCW Option</t>
  </si>
  <si>
    <t>TBDP</t>
  </si>
  <si>
    <t>Taurus Banking &amp; Financial Services Fund - IDCW Option</t>
  </si>
  <si>
    <t>TBG1</t>
  </si>
  <si>
    <t>Taurus Banking &amp; Financial Services Fund-Direct Plan-Growth Option</t>
  </si>
  <si>
    <t>TBGP</t>
  </si>
  <si>
    <t>Taurus Banking &amp; Financial Services Fund - Growth Option</t>
  </si>
  <si>
    <t>C</t>
  </si>
  <si>
    <t>F</t>
  </si>
  <si>
    <t>G</t>
  </si>
  <si>
    <t>H</t>
  </si>
  <si>
    <t>All the schemes are ongoing schemes so this is not applicable</t>
  </si>
  <si>
    <t>Taurus Nifty 50 Index Fund - Direct Plan - Growth</t>
  </si>
  <si>
    <t>As on June 30, 2023</t>
  </si>
  <si>
    <t>QAAuM for Apr-June, 2023</t>
  </si>
  <si>
    <t>Risk Value Based on June 2023 end portfolio</t>
  </si>
  <si>
    <t>NAV as on  30 June 2023</t>
  </si>
  <si>
    <t>Subsequent Quarter Review (Sep 30 2023)</t>
  </si>
  <si>
    <t>QAAuM for July to Sep, 2023</t>
  </si>
  <si>
    <t>Risk Value Based on Sep 2023 end portfolio</t>
  </si>
  <si>
    <t>NAV as on  Sep30,2023</t>
  </si>
  <si>
    <t>NFO on or After Apr,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</si>
</sst>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1.5"/>
      <color rgb="FF000000"/>
      <name val="Arial"/>
      <family val="2"/>
    </font>
    <font>
      <i/>
      <u/>
      <sz val="11.5"/>
      <color rgb="FF000000"/>
      <name val="Arial"/>
      <family val="2"/>
    </font>
    <font>
      <i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sz val="11"/>
      <color rgb="FF4F4E50"/>
      <name val="Book Antiqua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2" xfId="1" applyNumberFormat="1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65" fontId="8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horizontal="right"/>
    </xf>
    <xf numFmtId="10" fontId="8" fillId="0" borderId="1" xfId="0" applyNumberFormat="1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left"/>
    </xf>
    <xf numFmtId="43" fontId="8" fillId="3" borderId="1" xfId="1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5" fontId="6" fillId="0" borderId="1" xfId="1" applyNumberFormat="1" applyFont="1" applyBorder="1"/>
    <xf numFmtId="43" fontId="6" fillId="0" borderId="1" xfId="1" applyFont="1" applyBorder="1"/>
    <xf numFmtId="43" fontId="8" fillId="3" borderId="1" xfId="1" applyFont="1" applyFill="1" applyBorder="1"/>
    <xf numFmtId="0" fontId="8" fillId="4" borderId="1" xfId="0" applyNumberFormat="1" applyFont="1" applyFill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/>
    </xf>
    <xf numFmtId="43" fontId="8" fillId="4" borderId="1" xfId="1" applyFont="1" applyFill="1" applyBorder="1"/>
    <xf numFmtId="0" fontId="7" fillId="5" borderId="1" xfId="0" applyFont="1" applyFill="1" applyBorder="1"/>
    <xf numFmtId="43" fontId="7" fillId="5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7" fillId="3" borderId="1" xfId="0" applyFont="1" applyFill="1" applyBorder="1"/>
    <xf numFmtId="43" fontId="7" fillId="3" borderId="1" xfId="0" applyNumberFormat="1" applyFont="1" applyFill="1" applyBorder="1" applyAlignment="1"/>
    <xf numFmtId="43" fontId="8" fillId="0" borderId="1" xfId="0" applyNumberFormat="1" applyFont="1" applyBorder="1" applyAlignment="1">
      <alignment horizontal="center"/>
    </xf>
    <xf numFmtId="0" fontId="8" fillId="5" borderId="1" xfId="0" applyFont="1" applyFill="1" applyBorder="1"/>
    <xf numFmtId="164" fontId="7" fillId="5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43" fontId="7" fillId="2" borderId="1" xfId="0" applyNumberFormat="1" applyFont="1" applyFill="1" applyBorder="1"/>
    <xf numFmtId="0" fontId="8" fillId="2" borderId="1" xfId="0" applyFont="1" applyFill="1" applyBorder="1"/>
    <xf numFmtId="43" fontId="8" fillId="0" borderId="1" xfId="0" applyNumberFormat="1" applyFont="1" applyBorder="1"/>
    <xf numFmtId="2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4" fontId="0" fillId="0" borderId="0" xfId="0" applyNumberFormat="1"/>
    <xf numFmtId="1" fontId="0" fillId="0" borderId="0" xfId="0" applyNumberFormat="1"/>
    <xf numFmtId="0" fontId="8" fillId="0" borderId="3" xfId="0" applyFont="1" applyBorder="1"/>
    <xf numFmtId="0" fontId="3" fillId="0" borderId="1" xfId="0" applyFont="1" applyBorder="1"/>
    <xf numFmtId="2" fontId="3" fillId="0" borderId="1" xfId="0" applyNumberFormat="1" applyFont="1" applyBorder="1"/>
    <xf numFmtId="10" fontId="3" fillId="0" borderId="1" xfId="0" applyNumberFormat="1" applyFont="1" applyBorder="1"/>
    <xf numFmtId="4" fontId="3" fillId="0" borderId="1" xfId="0" applyNumberFormat="1" applyFont="1" applyBorder="1"/>
    <xf numFmtId="43" fontId="3" fillId="0" borderId="1" xfId="0" applyNumberFormat="1" applyFont="1" applyBorder="1"/>
    <xf numFmtId="0" fontId="7" fillId="2" borderId="3" xfId="0" applyFont="1" applyFill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0" fontId="8" fillId="0" borderId="0" xfId="0" applyNumberFormat="1" applyFont="1" applyBorder="1"/>
    <xf numFmtId="43" fontId="7" fillId="2" borderId="0" xfId="0" applyNumberFormat="1" applyFont="1" applyFill="1" applyBorder="1"/>
    <xf numFmtId="0" fontId="8" fillId="2" borderId="0" xfId="0" applyFont="1" applyFill="1" applyBorder="1"/>
    <xf numFmtId="43" fontId="8" fillId="0" borderId="0" xfId="0" applyNumberFormat="1" applyFont="1" applyBorder="1"/>
    <xf numFmtId="0" fontId="2" fillId="0" borderId="1" xfId="0" applyFont="1" applyBorder="1"/>
    <xf numFmtId="2" fontId="12" fillId="0" borderId="1" xfId="2" applyNumberFormat="1" applyFont="1" applyFill="1" applyBorder="1" applyAlignment="1">
      <alignment vertical="top" wrapText="1"/>
    </xf>
    <xf numFmtId="49" fontId="12" fillId="0" borderId="1" xfId="2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12" fillId="0" borderId="3" xfId="2" applyNumberFormat="1" applyFont="1" applyFill="1" applyBorder="1" applyAlignment="1">
      <alignment horizontal="center" vertical="top" wrapText="1"/>
    </xf>
    <xf numFmtId="2" fontId="12" fillId="0" borderId="4" xfId="2" applyNumberFormat="1" applyFont="1" applyFill="1" applyBorder="1" applyAlignment="1">
      <alignment horizontal="center" vertical="top" wrapText="1"/>
    </xf>
    <xf numFmtId="2" fontId="12" fillId="0" borderId="5" xfId="2" applyNumberFormat="1" applyFont="1" applyFill="1" applyBorder="1" applyAlignment="1">
      <alignment horizontal="center" vertical="top" wrapText="1"/>
    </xf>
    <xf numFmtId="49" fontId="12" fillId="0" borderId="3" xfId="2" applyNumberFormat="1" applyFont="1" applyFill="1" applyBorder="1" applyAlignment="1">
      <alignment horizontal="center" vertical="top" wrapText="1"/>
    </xf>
    <xf numFmtId="49" fontId="12" fillId="0" borderId="4" xfId="2" applyNumberFormat="1" applyFont="1" applyFill="1" applyBorder="1" applyAlignment="1">
      <alignment horizontal="center" vertical="top" wrapText="1"/>
    </xf>
    <xf numFmtId="49" fontId="12" fillId="0" borderId="5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8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view="pageBreakPreview" zoomScale="60" zoomScaleNormal="100" workbookViewId="0">
      <selection activeCell="E24" sqref="E24"/>
    </sheetView>
  </sheetViews>
  <sheetFormatPr defaultColWidth="9.140625" defaultRowHeight="15" x14ac:dyDescent="0.2"/>
  <cols>
    <col min="1" max="1" width="4.28515625" style="1" customWidth="1"/>
    <col min="2" max="2" width="66.28515625" style="1" customWidth="1"/>
    <col min="3" max="3" width="12.28515625" style="1" bestFit="1" customWidth="1"/>
    <col min="4" max="4" width="17.7109375" style="1" customWidth="1"/>
    <col min="5" max="5" width="14.140625" style="1" customWidth="1"/>
    <col min="6" max="6" width="15" style="1" customWidth="1"/>
    <col min="7" max="7" width="16" style="1" customWidth="1"/>
    <col min="8" max="8" width="13.85546875" style="1" customWidth="1"/>
    <col min="9" max="9" width="12.5703125" style="1" customWidth="1"/>
    <col min="10" max="10" width="14.42578125" style="1" customWidth="1"/>
    <col min="11" max="11" width="14.140625" style="1" customWidth="1"/>
    <col min="12" max="12" width="16.28515625" style="1" customWidth="1"/>
    <col min="13" max="13" width="14.85546875" style="1" customWidth="1"/>
    <col min="14" max="14" width="14.42578125" style="1" customWidth="1"/>
    <col min="15" max="16" width="14.140625" style="1" customWidth="1"/>
    <col min="17" max="17" width="13.140625" style="1" customWidth="1"/>
    <col min="18" max="19" width="12.7109375" style="1" customWidth="1"/>
    <col min="20" max="20" width="14.28515625" style="1" customWidth="1"/>
    <col min="21" max="21" width="12.140625" style="1" customWidth="1"/>
    <col min="22" max="22" width="12.42578125" style="1" customWidth="1"/>
    <col min="23" max="23" width="14" style="1" customWidth="1"/>
    <col min="24" max="24" width="12.5703125" style="1" customWidth="1"/>
    <col min="25" max="25" width="12.140625" style="1" customWidth="1"/>
    <col min="26" max="26" width="14.140625" style="1" customWidth="1"/>
    <col min="27" max="27" width="13.7109375" style="1" customWidth="1"/>
    <col min="28" max="28" width="14" style="1" customWidth="1"/>
    <col min="29" max="29" width="11.140625" style="1" customWidth="1"/>
    <col min="30" max="30" width="12" style="1" customWidth="1"/>
    <col min="31" max="31" width="11" style="1" customWidth="1"/>
    <col min="32" max="32" width="11.140625" style="1" customWidth="1"/>
    <col min="33" max="16384" width="9.140625" style="1"/>
  </cols>
  <sheetData>
    <row r="1" spans="1:28" x14ac:dyDescent="0.2">
      <c r="A1" s="3" t="s">
        <v>43</v>
      </c>
    </row>
    <row r="2" spans="1:28" ht="15.75" x14ac:dyDescent="0.2">
      <c r="A2" s="2"/>
    </row>
    <row r="3" spans="1:28" ht="16.5" x14ac:dyDescent="0.3">
      <c r="A3" s="5" t="s">
        <v>0</v>
      </c>
      <c r="B3" s="5" t="s">
        <v>154</v>
      </c>
      <c r="C3" s="6"/>
      <c r="D3" s="6"/>
      <c r="E3" s="70" t="s">
        <v>12</v>
      </c>
      <c r="F3" s="70" t="s">
        <v>13</v>
      </c>
      <c r="G3" s="70" t="s">
        <v>148</v>
      </c>
      <c r="H3" s="70" t="s">
        <v>14</v>
      </c>
      <c r="I3" s="70" t="s">
        <v>25</v>
      </c>
      <c r="J3" s="70" t="s">
        <v>149</v>
      </c>
      <c r="K3" s="70" t="s">
        <v>150</v>
      </c>
      <c r="L3" s="70" t="s">
        <v>151</v>
      </c>
    </row>
    <row r="4" spans="1:28" ht="94.5" x14ac:dyDescent="0.3">
      <c r="A4" s="6"/>
      <c r="B4" s="11"/>
      <c r="C4" s="11"/>
      <c r="D4" s="11"/>
      <c r="E4" s="71" t="s">
        <v>46</v>
      </c>
      <c r="F4" s="71" t="s">
        <v>47</v>
      </c>
      <c r="G4" s="72" t="s">
        <v>48</v>
      </c>
      <c r="H4" s="72" t="s">
        <v>49</v>
      </c>
      <c r="I4" s="72" t="s">
        <v>50</v>
      </c>
      <c r="J4" s="72" t="s">
        <v>51</v>
      </c>
      <c r="K4" s="72" t="s">
        <v>153</v>
      </c>
      <c r="L4" s="72" t="s">
        <v>53</v>
      </c>
    </row>
    <row r="5" spans="1:28" ht="16.5" x14ac:dyDescent="0.3">
      <c r="A5" s="6"/>
      <c r="B5" s="11" t="s">
        <v>155</v>
      </c>
      <c r="C5" s="11" t="s">
        <v>5</v>
      </c>
      <c r="D5" s="12" t="s">
        <v>12</v>
      </c>
      <c r="E5" s="58">
        <v>250.96337765215398</v>
      </c>
      <c r="F5" s="58">
        <v>79.645424033384657</v>
      </c>
      <c r="G5" s="58">
        <v>33.181217959230771</v>
      </c>
      <c r="H5" s="58">
        <v>5.5297411983076818</v>
      </c>
      <c r="I5" s="58">
        <v>61.499966558945104</v>
      </c>
      <c r="J5" s="58">
        <v>89.988593227494675</v>
      </c>
      <c r="K5" s="58">
        <v>2.564822489890104</v>
      </c>
      <c r="L5" s="58">
        <v>9.3539715991318673</v>
      </c>
    </row>
    <row r="6" spans="1:28" ht="16.5" x14ac:dyDescent="0.3">
      <c r="A6" s="6"/>
      <c r="B6" s="11" t="s">
        <v>156</v>
      </c>
      <c r="C6" s="11"/>
      <c r="D6" s="12"/>
      <c r="E6" s="57" t="s">
        <v>74</v>
      </c>
      <c r="F6" s="57" t="s">
        <v>74</v>
      </c>
      <c r="G6" s="57" t="s">
        <v>74</v>
      </c>
      <c r="H6" s="57" t="s">
        <v>74</v>
      </c>
      <c r="I6" s="57" t="s">
        <v>74</v>
      </c>
      <c r="J6" s="57" t="s">
        <v>74</v>
      </c>
      <c r="K6" s="57" t="s">
        <v>74</v>
      </c>
      <c r="L6" s="57" t="s">
        <v>74</v>
      </c>
    </row>
    <row r="7" spans="1:28" ht="16.5" x14ac:dyDescent="0.3">
      <c r="A7" s="6"/>
      <c r="B7" s="11" t="s">
        <v>4</v>
      </c>
      <c r="C7" s="11" t="s">
        <v>26</v>
      </c>
      <c r="D7" s="12" t="s">
        <v>13</v>
      </c>
      <c r="E7" s="59">
        <v>1.2999999999999999E-3</v>
      </c>
      <c r="F7" s="59">
        <v>1.2999999999999999E-3</v>
      </c>
      <c r="G7" s="59">
        <v>1.2999999999999999E-3</v>
      </c>
      <c r="H7" s="59">
        <v>1.2999999999999999E-3</v>
      </c>
      <c r="I7" s="59">
        <v>1.2999999999999999E-3</v>
      </c>
      <c r="J7" s="59">
        <v>1.2999999999999999E-3</v>
      </c>
      <c r="K7" s="59">
        <v>1.2999999999999999E-3</v>
      </c>
      <c r="L7" s="59">
        <v>1.2999999999999999E-3</v>
      </c>
    </row>
    <row r="8" spans="1:28" ht="16.5" x14ac:dyDescent="0.3">
      <c r="A8" s="6"/>
      <c r="B8" s="16" t="s">
        <v>28</v>
      </c>
      <c r="C8" s="16" t="s">
        <v>5</v>
      </c>
      <c r="D8" s="17" t="s">
        <v>20</v>
      </c>
      <c r="E8" s="58">
        <v>0.32625239094780017</v>
      </c>
      <c r="F8" s="58">
        <v>0.10353905124340004</v>
      </c>
      <c r="G8" s="58">
        <v>4.3135583347000003E-2</v>
      </c>
      <c r="H8" s="58">
        <v>7.1886635577999864E-3</v>
      </c>
      <c r="I8" s="58">
        <v>7.9949956526628632E-2</v>
      </c>
      <c r="J8" s="58">
        <v>0.11698517119574307</v>
      </c>
      <c r="K8" s="58">
        <v>3.334269236857135E-3</v>
      </c>
      <c r="L8" s="58">
        <v>1.2160163078871427E-2</v>
      </c>
    </row>
    <row r="9" spans="1:28" ht="16.5" x14ac:dyDescent="0.3">
      <c r="A9" s="6"/>
      <c r="B9" s="19" t="s">
        <v>32</v>
      </c>
      <c r="C9" s="19" t="s">
        <v>33</v>
      </c>
      <c r="D9" s="20" t="s">
        <v>14</v>
      </c>
      <c r="E9" s="58">
        <v>55078.21</v>
      </c>
      <c r="F9" s="58">
        <v>76033.06</v>
      </c>
      <c r="G9" s="58">
        <v>35093.32</v>
      </c>
      <c r="H9" s="58">
        <v>38335.160000000003</v>
      </c>
      <c r="I9" s="58">
        <v>93075.21</v>
      </c>
      <c r="J9" s="58">
        <v>45971.45</v>
      </c>
      <c r="K9" s="58">
        <v>3224.02</v>
      </c>
      <c r="L9" s="58">
        <v>42444.82</v>
      </c>
    </row>
    <row r="10" spans="1:28" ht="16.5" x14ac:dyDescent="0.3">
      <c r="A10" s="6"/>
      <c r="B10" s="19" t="s">
        <v>157</v>
      </c>
      <c r="C10" s="19" t="s">
        <v>23</v>
      </c>
      <c r="D10" s="20" t="s">
        <v>25</v>
      </c>
      <c r="E10" s="58">
        <v>164.35</v>
      </c>
      <c r="F10" s="58">
        <v>91.19</v>
      </c>
      <c r="G10" s="58">
        <v>116.29</v>
      </c>
      <c r="H10" s="58">
        <v>46.39</v>
      </c>
      <c r="I10" s="58">
        <v>139.57</v>
      </c>
      <c r="J10" s="58">
        <v>97.95</v>
      </c>
      <c r="K10" s="58">
        <v>38.758800000000001</v>
      </c>
      <c r="L10" s="58">
        <v>45.45</v>
      </c>
    </row>
    <row r="11" spans="1:28" ht="16.5" x14ac:dyDescent="0.3">
      <c r="A11" s="6"/>
      <c r="B11" s="16" t="s">
        <v>38</v>
      </c>
      <c r="C11" s="16" t="s">
        <v>5</v>
      </c>
      <c r="D11" s="17" t="s">
        <v>24</v>
      </c>
      <c r="E11" s="23">
        <v>0.91</v>
      </c>
      <c r="F11" s="23">
        <v>0.69</v>
      </c>
      <c r="G11" s="23">
        <v>0.41</v>
      </c>
      <c r="H11" s="23">
        <v>0.18</v>
      </c>
      <c r="I11" s="23">
        <v>1.3</v>
      </c>
      <c r="J11" s="23">
        <v>0.45</v>
      </c>
      <c r="K11" s="23">
        <v>0.01</v>
      </c>
      <c r="L11" s="23">
        <v>0.19</v>
      </c>
    </row>
    <row r="12" spans="1:28" ht="33" x14ac:dyDescent="0.3">
      <c r="A12" s="6"/>
      <c r="B12" s="24" t="s">
        <v>39</v>
      </c>
      <c r="C12" s="25" t="s">
        <v>5</v>
      </c>
      <c r="D12" s="26" t="s">
        <v>27</v>
      </c>
      <c r="E12" s="27">
        <v>0.91</v>
      </c>
      <c r="F12" s="27">
        <v>0.69</v>
      </c>
      <c r="G12" s="27">
        <v>0.41</v>
      </c>
      <c r="H12" s="27">
        <v>0.18</v>
      </c>
      <c r="I12" s="27">
        <v>1.3</v>
      </c>
      <c r="J12" s="27">
        <v>0.45</v>
      </c>
      <c r="K12" s="27">
        <v>0.01</v>
      </c>
      <c r="L12" s="27">
        <v>0.19</v>
      </c>
    </row>
    <row r="13" spans="1:28" ht="16.5" x14ac:dyDescent="0.3">
      <c r="A13" s="6"/>
      <c r="B13" s="28" t="s">
        <v>42</v>
      </c>
      <c r="C13" s="28"/>
      <c r="D13" s="28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28" ht="16.5" x14ac:dyDescent="0.3">
      <c r="A14" s="6"/>
      <c r="B14" s="6"/>
      <c r="C14" s="10"/>
      <c r="D14" s="6"/>
      <c r="E14" s="6"/>
      <c r="F14" s="6"/>
      <c r="G14" s="6"/>
    </row>
    <row r="15" spans="1:28" ht="16.5" x14ac:dyDescent="0.3">
      <c r="C15" s="6"/>
      <c r="D15" s="6"/>
      <c r="E15" s="73" t="s">
        <v>12</v>
      </c>
      <c r="F15" s="74"/>
      <c r="G15" s="75"/>
      <c r="H15" s="73" t="s">
        <v>13</v>
      </c>
      <c r="I15" s="74"/>
      <c r="J15" s="75"/>
      <c r="K15" s="73" t="s">
        <v>148</v>
      </c>
      <c r="L15" s="74"/>
      <c r="M15" s="75"/>
      <c r="N15" s="73" t="s">
        <v>14</v>
      </c>
      <c r="O15" s="74"/>
      <c r="P15" s="75"/>
      <c r="Q15" s="73" t="s">
        <v>25</v>
      </c>
      <c r="R15" s="74"/>
      <c r="S15" s="75"/>
      <c r="T15" s="73" t="s">
        <v>149</v>
      </c>
      <c r="U15" s="74"/>
      <c r="V15" s="75"/>
      <c r="W15" s="73" t="s">
        <v>150</v>
      </c>
      <c r="X15" s="74"/>
      <c r="Y15" s="75"/>
      <c r="Z15" s="73" t="s">
        <v>151</v>
      </c>
      <c r="AA15" s="74"/>
      <c r="AB15" s="75"/>
    </row>
    <row r="16" spans="1:28" ht="94.5" customHeight="1" x14ac:dyDescent="0.3">
      <c r="A16" s="5" t="s">
        <v>6</v>
      </c>
      <c r="B16" s="5" t="s">
        <v>158</v>
      </c>
      <c r="C16" s="6"/>
      <c r="D16" s="6"/>
      <c r="E16" s="76" t="s">
        <v>46</v>
      </c>
      <c r="F16" s="77"/>
      <c r="G16" s="78"/>
      <c r="H16" s="76" t="s">
        <v>47</v>
      </c>
      <c r="I16" s="77"/>
      <c r="J16" s="78"/>
      <c r="K16" s="79" t="s">
        <v>48</v>
      </c>
      <c r="L16" s="80"/>
      <c r="M16" s="81"/>
      <c r="N16" s="79" t="s">
        <v>49</v>
      </c>
      <c r="O16" s="80"/>
      <c r="P16" s="81"/>
      <c r="Q16" s="79" t="s">
        <v>50</v>
      </c>
      <c r="R16" s="80"/>
      <c r="S16" s="81"/>
      <c r="T16" s="79" t="s">
        <v>51</v>
      </c>
      <c r="U16" s="80"/>
      <c r="V16" s="81"/>
      <c r="W16" s="79" t="s">
        <v>153</v>
      </c>
      <c r="X16" s="80"/>
      <c r="Y16" s="81"/>
      <c r="Z16" s="79" t="s">
        <v>53</v>
      </c>
      <c r="AA16" s="80"/>
      <c r="AB16" s="81"/>
    </row>
    <row r="17" spans="1:28" ht="16.5" x14ac:dyDescent="0.3">
      <c r="A17" s="6"/>
      <c r="B17" s="11"/>
      <c r="C17" s="11"/>
      <c r="D17" s="11"/>
      <c r="E17" s="30" t="s">
        <v>18</v>
      </c>
      <c r="F17" s="30" t="s">
        <v>19</v>
      </c>
      <c r="G17" s="30" t="s">
        <v>21</v>
      </c>
      <c r="H17" s="30" t="s">
        <v>18</v>
      </c>
      <c r="I17" s="30" t="s">
        <v>19</v>
      </c>
      <c r="J17" s="30" t="s">
        <v>21</v>
      </c>
      <c r="K17" s="30" t="s">
        <v>18</v>
      </c>
      <c r="L17" s="30" t="s">
        <v>19</v>
      </c>
      <c r="M17" s="30" t="s">
        <v>21</v>
      </c>
      <c r="N17" s="30" t="s">
        <v>18</v>
      </c>
      <c r="O17" s="30" t="s">
        <v>19</v>
      </c>
      <c r="P17" s="30" t="s">
        <v>21</v>
      </c>
      <c r="Q17" s="30" t="s">
        <v>18</v>
      </c>
      <c r="R17" s="30" t="s">
        <v>19</v>
      </c>
      <c r="S17" s="30" t="s">
        <v>21</v>
      </c>
      <c r="T17" s="30" t="s">
        <v>18</v>
      </c>
      <c r="U17" s="30" t="s">
        <v>19</v>
      </c>
      <c r="V17" s="30" t="s">
        <v>21</v>
      </c>
      <c r="W17" s="30" t="s">
        <v>18</v>
      </c>
      <c r="X17" s="30" t="s">
        <v>19</v>
      </c>
      <c r="Y17" s="30" t="s">
        <v>21</v>
      </c>
      <c r="Z17" s="30" t="s">
        <v>18</v>
      </c>
      <c r="AA17" s="30" t="s">
        <v>19</v>
      </c>
      <c r="AB17" s="30" t="s">
        <v>21</v>
      </c>
    </row>
    <row r="18" spans="1:28" ht="16.5" x14ac:dyDescent="0.3">
      <c r="A18" s="6"/>
      <c r="B18" s="11" t="s">
        <v>159</v>
      </c>
      <c r="C18" s="11" t="s">
        <v>5</v>
      </c>
      <c r="D18" s="12" t="s">
        <v>12</v>
      </c>
      <c r="E18" s="60">
        <v>200.77070212172319</v>
      </c>
      <c r="F18" s="60">
        <v>250.96337765215398</v>
      </c>
      <c r="G18" s="60">
        <v>301.1560531825848</v>
      </c>
      <c r="H18" s="60">
        <v>63.716339226707724</v>
      </c>
      <c r="I18" s="60">
        <v>79.645424033384657</v>
      </c>
      <c r="J18" s="60">
        <v>95.574508840061583</v>
      </c>
      <c r="K18" s="60">
        <v>26.544974367384619</v>
      </c>
      <c r="L18" s="60">
        <v>33.181217959230771</v>
      </c>
      <c r="M18" s="60">
        <v>39.817461551076924</v>
      </c>
      <c r="N18" s="60">
        <v>4.4237929586461453</v>
      </c>
      <c r="O18" s="60">
        <v>5.5297411983076818</v>
      </c>
      <c r="P18" s="60">
        <v>6.6356894379692184</v>
      </c>
      <c r="Q18" s="60">
        <v>49.19997324715608</v>
      </c>
      <c r="R18" s="60">
        <v>61.499966558945104</v>
      </c>
      <c r="S18" s="60">
        <v>73.799959870734128</v>
      </c>
      <c r="T18" s="60">
        <v>71.99087458199574</v>
      </c>
      <c r="U18" s="60">
        <v>89.988593227494675</v>
      </c>
      <c r="V18" s="60">
        <v>107.98631187299361</v>
      </c>
      <c r="W18" s="60">
        <v>2.0518579919120832</v>
      </c>
      <c r="X18" s="60">
        <v>2.564822489890104</v>
      </c>
      <c r="Y18" s="60">
        <v>3.0777869878681248</v>
      </c>
      <c r="Z18" s="60">
        <v>7.4831772793054938</v>
      </c>
      <c r="AA18" s="60">
        <v>9.3539715991318673</v>
      </c>
      <c r="AB18" s="60">
        <v>11.224765918958241</v>
      </c>
    </row>
    <row r="19" spans="1:28" ht="16.5" x14ac:dyDescent="0.3">
      <c r="A19" s="6"/>
      <c r="B19" s="11" t="s">
        <v>160</v>
      </c>
      <c r="C19" s="11"/>
      <c r="D19" s="12"/>
      <c r="E19" s="57" t="s">
        <v>74</v>
      </c>
      <c r="F19" s="57" t="s">
        <v>74</v>
      </c>
      <c r="G19" s="57" t="s">
        <v>74</v>
      </c>
      <c r="H19" s="57" t="s">
        <v>74</v>
      </c>
      <c r="I19" s="57" t="s">
        <v>74</v>
      </c>
      <c r="J19" s="57" t="s">
        <v>74</v>
      </c>
      <c r="K19" s="57" t="s">
        <v>74</v>
      </c>
      <c r="L19" s="57" t="s">
        <v>74</v>
      </c>
      <c r="M19" s="57" t="s">
        <v>74</v>
      </c>
      <c r="N19" s="57" t="s">
        <v>74</v>
      </c>
      <c r="O19" s="57" t="s">
        <v>74</v>
      </c>
      <c r="P19" s="57" t="s">
        <v>74</v>
      </c>
      <c r="Q19" s="57" t="s">
        <v>74</v>
      </c>
      <c r="R19" s="57" t="s">
        <v>74</v>
      </c>
      <c r="S19" s="57" t="s">
        <v>74</v>
      </c>
      <c r="T19" s="57" t="s">
        <v>74</v>
      </c>
      <c r="U19" s="57" t="s">
        <v>74</v>
      </c>
      <c r="V19" s="57" t="s">
        <v>74</v>
      </c>
      <c r="W19" s="57" t="s">
        <v>74</v>
      </c>
      <c r="X19" s="57" t="s">
        <v>74</v>
      </c>
      <c r="Y19" s="57" t="s">
        <v>74</v>
      </c>
      <c r="Z19" s="57" t="s">
        <v>74</v>
      </c>
      <c r="AA19" s="57" t="s">
        <v>74</v>
      </c>
      <c r="AB19" s="57" t="s">
        <v>74</v>
      </c>
    </row>
    <row r="20" spans="1:28" ht="16.5" x14ac:dyDescent="0.3">
      <c r="A20" s="6"/>
      <c r="B20" s="11" t="s">
        <v>4</v>
      </c>
      <c r="C20" s="11" t="s">
        <v>26</v>
      </c>
      <c r="D20" s="12" t="s">
        <v>13</v>
      </c>
      <c r="E20" s="59">
        <v>1.2999999999999999E-3</v>
      </c>
      <c r="F20" s="59">
        <v>1.2999999999999999E-3</v>
      </c>
      <c r="G20" s="59">
        <v>1.2999999999999999E-3</v>
      </c>
      <c r="H20" s="59">
        <v>1.2999999999999999E-3</v>
      </c>
      <c r="I20" s="59">
        <v>1.2999999999999999E-3</v>
      </c>
      <c r="J20" s="59">
        <v>1.2999999999999999E-3</v>
      </c>
      <c r="K20" s="59">
        <v>1.2999999999999999E-3</v>
      </c>
      <c r="L20" s="59">
        <v>1.2999999999999999E-3</v>
      </c>
      <c r="M20" s="59">
        <v>1.2999999999999999E-3</v>
      </c>
      <c r="N20" s="59">
        <v>1.2999999999999999E-3</v>
      </c>
      <c r="O20" s="59">
        <v>1.2999999999999999E-3</v>
      </c>
      <c r="P20" s="59">
        <v>1.2999999999999999E-3</v>
      </c>
      <c r="Q20" s="59">
        <v>1.2999999999999999E-3</v>
      </c>
      <c r="R20" s="59">
        <v>1.2999999999999999E-3</v>
      </c>
      <c r="S20" s="59">
        <v>1.2999999999999999E-3</v>
      </c>
      <c r="T20" s="59">
        <v>1.2999999999999999E-3</v>
      </c>
      <c r="U20" s="59">
        <v>1.2999999999999999E-3</v>
      </c>
      <c r="V20" s="59">
        <v>1.2999999999999999E-3</v>
      </c>
      <c r="W20" s="59">
        <v>1.2999999999999999E-3</v>
      </c>
      <c r="X20" s="59">
        <v>1.2999999999999999E-3</v>
      </c>
      <c r="Y20" s="59">
        <v>1.2999999999999999E-3</v>
      </c>
      <c r="Z20" s="59">
        <v>1.2999999999999999E-3</v>
      </c>
      <c r="AA20" s="59">
        <v>1.2999999999999999E-3</v>
      </c>
      <c r="AB20" s="59">
        <v>1.2999999999999999E-3</v>
      </c>
    </row>
    <row r="21" spans="1:28" ht="16.5" x14ac:dyDescent="0.3">
      <c r="A21" s="6"/>
      <c r="B21" s="16" t="s">
        <v>28</v>
      </c>
      <c r="C21" s="16" t="s">
        <v>5</v>
      </c>
      <c r="D21" s="17" t="s">
        <v>20</v>
      </c>
      <c r="E21" s="23">
        <v>0.26100191275824014</v>
      </c>
      <c r="F21" s="23">
        <v>0.32625239094780017</v>
      </c>
      <c r="G21" s="23">
        <v>0.39150286913736021</v>
      </c>
      <c r="H21" s="23">
        <v>8.2831240994720043E-2</v>
      </c>
      <c r="I21" s="23">
        <v>0.10353905124340004</v>
      </c>
      <c r="J21" s="23">
        <v>0.12424686149208006</v>
      </c>
      <c r="K21" s="23">
        <v>3.4508466677600005E-2</v>
      </c>
      <c r="L21" s="23">
        <v>4.3135583347000003E-2</v>
      </c>
      <c r="M21" s="23">
        <v>5.1762700016400001E-2</v>
      </c>
      <c r="N21" s="23">
        <v>5.7509308462399883E-3</v>
      </c>
      <c r="O21" s="23">
        <v>7.1886635577999864E-3</v>
      </c>
      <c r="P21" s="23">
        <v>8.6263962693599837E-3</v>
      </c>
      <c r="Q21" s="23">
        <v>6.39599652213029E-2</v>
      </c>
      <c r="R21" s="23">
        <v>7.9949956526628632E-2</v>
      </c>
      <c r="S21" s="23">
        <v>9.5939947831954364E-2</v>
      </c>
      <c r="T21" s="23">
        <v>9.3588136956594459E-2</v>
      </c>
      <c r="U21" s="23">
        <v>0.11698517119574307</v>
      </c>
      <c r="V21" s="23">
        <v>0.14038220543489169</v>
      </c>
      <c r="W21" s="23">
        <v>2.6674153894857078E-3</v>
      </c>
      <c r="X21" s="23">
        <v>3.334269236857135E-3</v>
      </c>
      <c r="Y21" s="23">
        <v>4.0011230842285622E-3</v>
      </c>
      <c r="Z21" s="23">
        <v>9.728130463097142E-3</v>
      </c>
      <c r="AA21" s="23">
        <v>1.2160163078871427E-2</v>
      </c>
      <c r="AB21" s="23">
        <v>1.4592195694645713E-2</v>
      </c>
    </row>
    <row r="22" spans="1:28" ht="16.5" x14ac:dyDescent="0.3">
      <c r="A22" s="6"/>
      <c r="B22" s="19" t="s">
        <v>32</v>
      </c>
      <c r="C22" s="19" t="s">
        <v>33</v>
      </c>
      <c r="D22" s="20" t="s">
        <v>14</v>
      </c>
      <c r="E22" s="60">
        <v>55078.21</v>
      </c>
      <c r="F22" s="60">
        <v>55078.21</v>
      </c>
      <c r="G22" s="60">
        <v>55078.21</v>
      </c>
      <c r="H22" s="60">
        <v>76033.06</v>
      </c>
      <c r="I22" s="60">
        <v>76033.06</v>
      </c>
      <c r="J22" s="60">
        <v>76033.06</v>
      </c>
      <c r="K22" s="60">
        <v>35093.32</v>
      </c>
      <c r="L22" s="60">
        <v>35093.32</v>
      </c>
      <c r="M22" s="60">
        <v>35093.32</v>
      </c>
      <c r="N22" s="60">
        <v>38335.160000000003</v>
      </c>
      <c r="O22" s="60">
        <v>38335.160000000003</v>
      </c>
      <c r="P22" s="60">
        <v>38335.160000000003</v>
      </c>
      <c r="Q22" s="60">
        <v>93075.21</v>
      </c>
      <c r="R22" s="60">
        <v>93075.21</v>
      </c>
      <c r="S22" s="60">
        <v>93075.21</v>
      </c>
      <c r="T22" s="60">
        <v>45971.45</v>
      </c>
      <c r="U22" s="60">
        <v>45971.45</v>
      </c>
      <c r="V22" s="60">
        <v>45971.45</v>
      </c>
      <c r="W22" s="60">
        <v>3224.02</v>
      </c>
      <c r="X22" s="60">
        <v>3224.02</v>
      </c>
      <c r="Y22" s="60">
        <v>3224.02</v>
      </c>
      <c r="Z22" s="60">
        <v>42444.82</v>
      </c>
      <c r="AA22" s="60">
        <v>42444.82</v>
      </c>
      <c r="AB22" s="60">
        <v>42444.82</v>
      </c>
    </row>
    <row r="23" spans="1:28" ht="16.5" x14ac:dyDescent="0.3">
      <c r="A23" s="6"/>
      <c r="B23" s="19" t="s">
        <v>161</v>
      </c>
      <c r="C23" s="19" t="s">
        <v>23</v>
      </c>
      <c r="D23" s="20" t="s">
        <v>25</v>
      </c>
      <c r="E23" s="60">
        <v>197.22</v>
      </c>
      <c r="F23" s="60">
        <v>197.22</v>
      </c>
      <c r="G23" s="60">
        <v>197.22</v>
      </c>
      <c r="H23" s="60">
        <v>109.428</v>
      </c>
      <c r="I23" s="60">
        <v>109.428</v>
      </c>
      <c r="J23" s="60">
        <v>109.428</v>
      </c>
      <c r="K23" s="60">
        <v>139.548</v>
      </c>
      <c r="L23" s="60">
        <v>139.548</v>
      </c>
      <c r="M23" s="60">
        <v>139.548</v>
      </c>
      <c r="N23" s="60">
        <v>55.667999999999999</v>
      </c>
      <c r="O23" s="60">
        <v>55.667999999999999</v>
      </c>
      <c r="P23" s="60">
        <v>55.667999999999999</v>
      </c>
      <c r="Q23" s="60">
        <v>167.48399999999998</v>
      </c>
      <c r="R23" s="60">
        <v>167.48399999999998</v>
      </c>
      <c r="S23" s="60">
        <v>167.48399999999998</v>
      </c>
      <c r="T23" s="60">
        <v>117.54</v>
      </c>
      <c r="U23" s="60">
        <v>117.54</v>
      </c>
      <c r="V23" s="60">
        <v>117.54</v>
      </c>
      <c r="W23" s="60">
        <v>46.510559999999998</v>
      </c>
      <c r="X23" s="60">
        <v>46.510559999999998</v>
      </c>
      <c r="Y23" s="60">
        <v>46.510559999999998</v>
      </c>
      <c r="Z23" s="60">
        <v>54.540000000000006</v>
      </c>
      <c r="AA23" s="60">
        <v>54.540000000000006</v>
      </c>
      <c r="AB23" s="60">
        <v>54.540000000000006</v>
      </c>
    </row>
    <row r="24" spans="1:28" ht="16.5" x14ac:dyDescent="0.3">
      <c r="A24" s="6"/>
      <c r="B24" s="16" t="s">
        <v>38</v>
      </c>
      <c r="C24" s="16" t="s">
        <v>5</v>
      </c>
      <c r="D24" s="17" t="s">
        <v>24</v>
      </c>
      <c r="E24" s="23">
        <v>1.0900000000000001</v>
      </c>
      <c r="F24" s="23">
        <v>1.0900000000000001</v>
      </c>
      <c r="G24" s="23">
        <v>1.0900000000000001</v>
      </c>
      <c r="H24" s="23">
        <v>0.83</v>
      </c>
      <c r="I24" s="23">
        <v>0.83</v>
      </c>
      <c r="J24" s="23">
        <v>0.83</v>
      </c>
      <c r="K24" s="23">
        <v>0.49</v>
      </c>
      <c r="L24" s="23">
        <v>0.49</v>
      </c>
      <c r="M24" s="23">
        <v>0.49</v>
      </c>
      <c r="N24" s="23">
        <v>0.21</v>
      </c>
      <c r="O24" s="23">
        <v>0.21</v>
      </c>
      <c r="P24" s="23">
        <v>0.21</v>
      </c>
      <c r="Q24" s="23">
        <v>1.56</v>
      </c>
      <c r="R24" s="23">
        <v>1.56</v>
      </c>
      <c r="S24" s="23">
        <v>1.56</v>
      </c>
      <c r="T24" s="23">
        <v>0.54</v>
      </c>
      <c r="U24" s="23">
        <v>0.54</v>
      </c>
      <c r="V24" s="23">
        <v>0.54</v>
      </c>
      <c r="W24" s="23">
        <v>0.01</v>
      </c>
      <c r="X24" s="23">
        <v>0.01</v>
      </c>
      <c r="Y24" s="23">
        <v>0.01</v>
      </c>
      <c r="Z24" s="23">
        <v>0.23</v>
      </c>
      <c r="AA24" s="23">
        <v>0.23</v>
      </c>
      <c r="AB24" s="23">
        <v>0.23</v>
      </c>
    </row>
    <row r="25" spans="1:28" ht="33" x14ac:dyDescent="0.3">
      <c r="A25" s="6"/>
      <c r="B25" s="24" t="s">
        <v>39</v>
      </c>
      <c r="C25" s="25" t="s">
        <v>5</v>
      </c>
      <c r="D25" s="26" t="s">
        <v>27</v>
      </c>
      <c r="E25" s="27">
        <v>1.0900000000000001</v>
      </c>
      <c r="F25" s="27">
        <v>1.0900000000000001</v>
      </c>
      <c r="G25" s="27">
        <v>1.0900000000000001</v>
      </c>
      <c r="H25" s="27">
        <v>0.83</v>
      </c>
      <c r="I25" s="27">
        <v>0.83</v>
      </c>
      <c r="J25" s="27">
        <v>0.83</v>
      </c>
      <c r="K25" s="27">
        <v>0.49</v>
      </c>
      <c r="L25" s="27">
        <v>0.49</v>
      </c>
      <c r="M25" s="27">
        <v>0.49</v>
      </c>
      <c r="N25" s="27">
        <v>0.21</v>
      </c>
      <c r="O25" s="27">
        <v>0.21</v>
      </c>
      <c r="P25" s="27">
        <v>0.21</v>
      </c>
      <c r="Q25" s="27">
        <v>1.56</v>
      </c>
      <c r="R25" s="27">
        <v>1.56</v>
      </c>
      <c r="S25" s="27">
        <v>1.56</v>
      </c>
      <c r="T25" s="27">
        <v>0.54</v>
      </c>
      <c r="U25" s="27">
        <v>0.54</v>
      </c>
      <c r="V25" s="27">
        <v>0.54</v>
      </c>
      <c r="W25" s="27">
        <v>0.01</v>
      </c>
      <c r="X25" s="27">
        <v>0.01</v>
      </c>
      <c r="Y25" s="27">
        <v>0.01</v>
      </c>
      <c r="Z25" s="27">
        <v>0.23</v>
      </c>
      <c r="AA25" s="27">
        <v>0.23</v>
      </c>
      <c r="AB25" s="27">
        <v>0.23</v>
      </c>
    </row>
    <row r="26" spans="1:28" ht="16.5" x14ac:dyDescent="0.3">
      <c r="A26" s="6"/>
      <c r="B26" s="31" t="s">
        <v>40</v>
      </c>
      <c r="C26" s="16"/>
      <c r="D26" s="16"/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</row>
    <row r="27" spans="1:28" ht="16.5" x14ac:dyDescent="0.3">
      <c r="A27" s="6"/>
      <c r="B27" s="11" t="s">
        <v>41</v>
      </c>
      <c r="C27" s="11"/>
      <c r="D27" s="11"/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</row>
    <row r="28" spans="1:28" ht="16.5" x14ac:dyDescent="0.3">
      <c r="A28" s="6"/>
      <c r="B28" s="28" t="s">
        <v>37</v>
      </c>
      <c r="C28" s="34"/>
      <c r="D28" s="34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</row>
    <row r="29" spans="1:28" ht="16.5" x14ac:dyDescent="0.3">
      <c r="A29" s="6"/>
      <c r="B29" s="4" t="s">
        <v>35</v>
      </c>
      <c r="C29" s="4"/>
      <c r="D29" s="4"/>
      <c r="E29" s="4"/>
      <c r="F29" s="4"/>
      <c r="G29" s="4"/>
    </row>
    <row r="30" spans="1:28" ht="16.5" x14ac:dyDescent="0.3">
      <c r="A30" s="6"/>
      <c r="B30" s="5"/>
      <c r="C30" s="6"/>
      <c r="D30" s="6"/>
      <c r="E30" s="9"/>
      <c r="F30" s="9"/>
      <c r="G30" s="9"/>
    </row>
    <row r="31" spans="1:28" ht="16.5" x14ac:dyDescent="0.3">
      <c r="A31" s="5" t="s">
        <v>34</v>
      </c>
      <c r="B31" s="5" t="s">
        <v>162</v>
      </c>
      <c r="C31" s="6"/>
      <c r="D31" s="6"/>
      <c r="E31" s="6"/>
      <c r="F31" s="6"/>
      <c r="G31" s="6"/>
    </row>
    <row r="32" spans="1:28" ht="16.5" x14ac:dyDescent="0.3">
      <c r="A32" s="6"/>
      <c r="B32" s="6"/>
      <c r="C32" s="6"/>
      <c r="D32" s="6"/>
      <c r="E32" s="63"/>
      <c r="F32" s="64"/>
      <c r="G32" s="6"/>
    </row>
    <row r="33" spans="1:7" ht="16.5" x14ac:dyDescent="0.3">
      <c r="A33" s="6"/>
      <c r="B33" s="11" t="s">
        <v>8</v>
      </c>
      <c r="C33" s="11" t="s">
        <v>9</v>
      </c>
      <c r="D33" s="56"/>
      <c r="E33" s="1" t="s">
        <v>152</v>
      </c>
      <c r="F33" s="64"/>
      <c r="G33" s="6"/>
    </row>
    <row r="34" spans="1:7" ht="16.5" x14ac:dyDescent="0.3">
      <c r="A34" s="6"/>
      <c r="B34" s="11" t="s">
        <v>45</v>
      </c>
      <c r="C34" s="11"/>
      <c r="D34" s="56"/>
      <c r="E34" s="65"/>
      <c r="F34" s="64"/>
      <c r="G34" s="6"/>
    </row>
    <row r="35" spans="1:7" ht="16.5" x14ac:dyDescent="0.3">
      <c r="A35" s="6"/>
      <c r="B35" s="11" t="s">
        <v>4</v>
      </c>
      <c r="C35" s="11" t="s">
        <v>26</v>
      </c>
      <c r="D35" s="56"/>
      <c r="E35" s="66"/>
      <c r="F35" s="64"/>
      <c r="G35" s="6"/>
    </row>
    <row r="36" spans="1:7" ht="16.5" x14ac:dyDescent="0.3">
      <c r="A36" s="6"/>
      <c r="B36" s="36" t="s">
        <v>11</v>
      </c>
      <c r="C36" s="36" t="s">
        <v>5</v>
      </c>
      <c r="D36" s="62"/>
      <c r="E36" s="67"/>
      <c r="F36" s="68"/>
      <c r="G36" s="6"/>
    </row>
    <row r="37" spans="1:7" ht="16.5" x14ac:dyDescent="0.3">
      <c r="A37" s="6"/>
      <c r="B37" s="11" t="s">
        <v>10</v>
      </c>
      <c r="C37" s="11" t="s">
        <v>5</v>
      </c>
      <c r="D37" s="56"/>
      <c r="E37" s="69"/>
      <c r="F37" s="64"/>
      <c r="G37" s="6"/>
    </row>
  </sheetData>
  <mergeCells count="16">
    <mergeCell ref="E16:G16"/>
    <mergeCell ref="Z16:AB16"/>
    <mergeCell ref="H16:J16"/>
    <mergeCell ref="K16:M16"/>
    <mergeCell ref="N16:P16"/>
    <mergeCell ref="Q16:S16"/>
    <mergeCell ref="T16:V16"/>
    <mergeCell ref="W16:Y16"/>
    <mergeCell ref="T15:V15"/>
    <mergeCell ref="W15:Y15"/>
    <mergeCell ref="Z15:AB15"/>
    <mergeCell ref="E15:G15"/>
    <mergeCell ref="H15:J15"/>
    <mergeCell ref="K15:M15"/>
    <mergeCell ref="N15:P15"/>
    <mergeCell ref="Q15:S15"/>
  </mergeCells>
  <pageMargins left="0.70866141732283472" right="0.70866141732283472" top="0.74803149606299213" bottom="0.74803149606299213" header="0.31496062992125984" footer="0.31496062992125984"/>
  <pageSetup scale="52" orientation="landscape" horizontalDpi="4294967295" verticalDpi="4294967295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H6" sqref="H6"/>
    </sheetView>
  </sheetViews>
  <sheetFormatPr defaultRowHeight="15" x14ac:dyDescent="0.25"/>
  <cols>
    <col min="3" max="3" width="38" bestFit="1" customWidth="1"/>
    <col min="4" max="4" width="16.140625" customWidth="1"/>
  </cols>
  <sheetData>
    <row r="2" spans="2:4" ht="60" x14ac:dyDescent="0.25">
      <c r="B2" s="43" t="s">
        <v>54</v>
      </c>
      <c r="C2" s="43" t="s">
        <v>55</v>
      </c>
      <c r="D2" s="44" t="s">
        <v>56</v>
      </c>
    </row>
    <row r="3" spans="2:4" x14ac:dyDescent="0.25">
      <c r="B3" s="45" t="s">
        <v>57</v>
      </c>
      <c r="C3" s="45" t="s">
        <v>58</v>
      </c>
      <c r="D3" s="46">
        <v>32.700956095488856</v>
      </c>
    </row>
    <row r="4" spans="2:4" x14ac:dyDescent="0.25">
      <c r="B4" s="45" t="s">
        <v>59</v>
      </c>
      <c r="C4" s="45" t="s">
        <v>60</v>
      </c>
      <c r="D4" s="46">
        <v>74.531319159344335</v>
      </c>
    </row>
    <row r="5" spans="2:4" x14ac:dyDescent="0.25">
      <c r="B5" s="45" t="s">
        <v>61</v>
      </c>
      <c r="C5" s="45" t="s">
        <v>62</v>
      </c>
      <c r="D5" s="46">
        <v>74.384304581866672</v>
      </c>
    </row>
    <row r="6" spans="2:4" x14ac:dyDescent="0.25">
      <c r="B6" s="45" t="s">
        <v>63</v>
      </c>
      <c r="C6" s="45" t="s">
        <v>64</v>
      </c>
      <c r="D6" s="46">
        <v>5.1961683081666674</v>
      </c>
    </row>
    <row r="7" spans="2:4" x14ac:dyDescent="0.25">
      <c r="B7" s="45" t="s">
        <v>65</v>
      </c>
      <c r="C7" s="45" t="s">
        <v>66</v>
      </c>
      <c r="D7" s="46">
        <v>63.923377195222258</v>
      </c>
    </row>
    <row r="8" spans="2:4" x14ac:dyDescent="0.25">
      <c r="B8" s="45" t="s">
        <v>67</v>
      </c>
      <c r="C8" s="45" t="s">
        <v>68</v>
      </c>
      <c r="D8" s="46">
        <v>1.7285704196000007</v>
      </c>
    </row>
    <row r="9" spans="2:4" x14ac:dyDescent="0.25">
      <c r="B9" s="45" t="s">
        <v>69</v>
      </c>
      <c r="C9" s="45" t="s">
        <v>70</v>
      </c>
      <c r="D9" s="46">
        <v>249.73438765387752</v>
      </c>
    </row>
    <row r="10" spans="2:4" x14ac:dyDescent="0.25">
      <c r="B10" s="45" t="s">
        <v>71</v>
      </c>
      <c r="C10" s="45" t="s">
        <v>72</v>
      </c>
      <c r="D10" s="46">
        <v>8.8470701590000012</v>
      </c>
    </row>
    <row r="11" spans="2:4" x14ac:dyDescent="0.25">
      <c r="B11" s="45" t="s">
        <v>73</v>
      </c>
      <c r="C11" s="45"/>
      <c r="D11" s="46">
        <v>511.04615357256631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G4" sqref="G4"/>
    </sheetView>
  </sheetViews>
  <sheetFormatPr defaultRowHeight="15" x14ac:dyDescent="0.25"/>
  <cols>
    <col min="1" max="1" width="13.140625" bestFit="1" customWidth="1"/>
    <col min="2" max="2" width="12.28515625" bestFit="1" customWidth="1"/>
    <col min="3" max="3" width="63" bestFit="1" customWidth="1"/>
    <col min="4" max="4" width="32.42578125" bestFit="1" customWidth="1"/>
    <col min="5" max="5" width="19.85546875" bestFit="1" customWidth="1"/>
    <col min="6" max="6" width="4.140625" customWidth="1"/>
    <col min="7" max="7" width="27.140625" customWidth="1"/>
  </cols>
  <sheetData>
    <row r="1" spans="1:10" x14ac:dyDescent="0.25">
      <c r="A1" s="43" t="s">
        <v>75</v>
      </c>
      <c r="B1" s="43" t="s">
        <v>76</v>
      </c>
      <c r="C1" s="43" t="s">
        <v>77</v>
      </c>
      <c r="D1" s="43" t="s">
        <v>78</v>
      </c>
      <c r="E1" s="43" t="s">
        <v>79</v>
      </c>
    </row>
    <row r="2" spans="1:10" x14ac:dyDescent="0.25">
      <c r="A2" s="43" t="s">
        <v>57</v>
      </c>
      <c r="B2" s="45" t="s">
        <v>80</v>
      </c>
      <c r="C2" s="45" t="s">
        <v>81</v>
      </c>
      <c r="D2" s="47">
        <v>0.14921200429032258</v>
      </c>
      <c r="E2" s="48">
        <v>47.77</v>
      </c>
    </row>
    <row r="3" spans="1:10" x14ac:dyDescent="0.25">
      <c r="A3" s="43" t="s">
        <v>57</v>
      </c>
      <c r="B3" s="45" t="s">
        <v>82</v>
      </c>
      <c r="C3" s="45" t="s">
        <v>83</v>
      </c>
      <c r="D3" s="47">
        <v>1.8275180418064509</v>
      </c>
      <c r="E3" s="48">
        <v>45.07</v>
      </c>
    </row>
    <row r="4" spans="1:10" s="53" customFormat="1" ht="15.75" x14ac:dyDescent="0.25">
      <c r="A4" s="49" t="s">
        <v>57</v>
      </c>
      <c r="B4" s="50" t="s">
        <v>84</v>
      </c>
      <c r="C4" s="50" t="s">
        <v>85</v>
      </c>
      <c r="D4" s="51">
        <v>0.51067057048387143</v>
      </c>
      <c r="E4" s="52">
        <v>108.45</v>
      </c>
      <c r="G4" s="41" t="s">
        <v>48</v>
      </c>
      <c r="H4" s="54">
        <v>35093.32</v>
      </c>
      <c r="I4"/>
      <c r="J4">
        <v>108.45</v>
      </c>
    </row>
    <row r="5" spans="1:10" ht="15.75" x14ac:dyDescent="0.25">
      <c r="A5" s="43" t="s">
        <v>57</v>
      </c>
      <c r="B5" s="45" t="s">
        <v>86</v>
      </c>
      <c r="C5" s="45" t="s">
        <v>87</v>
      </c>
      <c r="D5" s="47">
        <v>29.457930873838727</v>
      </c>
      <c r="E5" s="48">
        <v>102.88</v>
      </c>
      <c r="G5" s="40" t="s">
        <v>47</v>
      </c>
      <c r="H5" s="54">
        <v>76033.06</v>
      </c>
      <c r="J5">
        <v>75.900000000000006</v>
      </c>
    </row>
    <row r="6" spans="1:10" ht="15.75" x14ac:dyDescent="0.25">
      <c r="A6" s="43" t="s">
        <v>59</v>
      </c>
      <c r="B6" s="45" t="s">
        <v>88</v>
      </c>
      <c r="C6" s="45" t="s">
        <v>89</v>
      </c>
      <c r="D6" s="47">
        <v>3.8091334709677419E-2</v>
      </c>
      <c r="E6" s="48">
        <v>67.42</v>
      </c>
      <c r="G6" s="41" t="s">
        <v>50</v>
      </c>
      <c r="H6" s="54">
        <v>93075.21</v>
      </c>
      <c r="J6">
        <v>120.29</v>
      </c>
    </row>
    <row r="7" spans="1:10" ht="47.25" x14ac:dyDescent="0.25">
      <c r="A7" s="43" t="s">
        <v>59</v>
      </c>
      <c r="B7" s="45" t="s">
        <v>90</v>
      </c>
      <c r="C7" s="45" t="s">
        <v>91</v>
      </c>
      <c r="D7" s="47">
        <v>1.5197770728064506</v>
      </c>
      <c r="E7" s="48">
        <v>64.88</v>
      </c>
      <c r="G7" s="42" t="s">
        <v>53</v>
      </c>
      <c r="H7" s="54">
        <v>42444.82</v>
      </c>
      <c r="J7">
        <v>36.42</v>
      </c>
    </row>
    <row r="8" spans="1:10" s="53" customFormat="1" ht="15.75" x14ac:dyDescent="0.25">
      <c r="A8" s="49" t="s">
        <v>59</v>
      </c>
      <c r="B8" s="50" t="s">
        <v>92</v>
      </c>
      <c r="C8" s="50" t="s">
        <v>93</v>
      </c>
      <c r="D8" s="51">
        <v>2.4001993343870938</v>
      </c>
      <c r="E8" s="52">
        <v>75.900000000000006</v>
      </c>
      <c r="G8" s="41" t="s">
        <v>51</v>
      </c>
      <c r="H8" s="54">
        <v>45971.45</v>
      </c>
      <c r="I8"/>
      <c r="J8">
        <v>91.5</v>
      </c>
    </row>
    <row r="9" spans="1:10" ht="15.75" x14ac:dyDescent="0.25">
      <c r="A9" s="43" t="s">
        <v>59</v>
      </c>
      <c r="B9" s="45" t="s">
        <v>94</v>
      </c>
      <c r="C9" s="45" t="s">
        <v>95</v>
      </c>
      <c r="D9" s="47">
        <v>68.486329018128998</v>
      </c>
      <c r="E9" s="48">
        <v>72.78</v>
      </c>
      <c r="G9" s="41" t="s">
        <v>49</v>
      </c>
      <c r="H9" s="54">
        <v>38335.160000000003</v>
      </c>
      <c r="J9">
        <v>41.83</v>
      </c>
    </row>
    <row r="10" spans="1:10" ht="15.75" x14ac:dyDescent="0.25">
      <c r="A10" s="43" t="s">
        <v>61</v>
      </c>
      <c r="B10" s="45" t="s">
        <v>96</v>
      </c>
      <c r="C10" s="45" t="s">
        <v>97</v>
      </c>
      <c r="D10" s="47">
        <v>1.4367258064516123E-3</v>
      </c>
      <c r="E10" s="48">
        <v>29.98</v>
      </c>
      <c r="G10" s="41" t="s">
        <v>52</v>
      </c>
      <c r="H10" s="54">
        <v>3224.02</v>
      </c>
      <c r="J10">
        <v>34.764899999999997</v>
      </c>
    </row>
    <row r="11" spans="1:10" ht="15.75" x14ac:dyDescent="0.25">
      <c r="A11" s="43" t="s">
        <v>61</v>
      </c>
      <c r="B11" s="45" t="s">
        <v>98</v>
      </c>
      <c r="C11" s="45" t="s">
        <v>99</v>
      </c>
      <c r="D11" s="47">
        <v>1.1381531548387095E-2</v>
      </c>
      <c r="E11" s="48">
        <v>84.56</v>
      </c>
      <c r="G11" s="40" t="s">
        <v>46</v>
      </c>
      <c r="H11" s="54">
        <v>55078.21</v>
      </c>
      <c r="J11">
        <v>157.62</v>
      </c>
    </row>
    <row r="12" spans="1:10" x14ac:dyDescent="0.25">
      <c r="A12" s="43" t="s">
        <v>61</v>
      </c>
      <c r="B12" s="45" t="s">
        <v>100</v>
      </c>
      <c r="C12" s="45" t="s">
        <v>101</v>
      </c>
      <c r="D12" s="47">
        <v>1.2352590177419354</v>
      </c>
      <c r="E12" s="48">
        <v>61.42</v>
      </c>
      <c r="H12" s="55"/>
    </row>
    <row r="13" spans="1:10" x14ac:dyDescent="0.25">
      <c r="A13" s="43" t="s">
        <v>61</v>
      </c>
      <c r="B13" s="45" t="s">
        <v>102</v>
      </c>
      <c r="C13" s="45" t="s">
        <v>103</v>
      </c>
      <c r="D13" s="47">
        <v>6.2643309199999955</v>
      </c>
      <c r="E13" s="48">
        <v>57.17</v>
      </c>
    </row>
    <row r="14" spans="1:10" s="53" customFormat="1" x14ac:dyDescent="0.25">
      <c r="A14" s="49" t="s">
        <v>61</v>
      </c>
      <c r="B14" s="50" t="s">
        <v>104</v>
      </c>
      <c r="C14" s="50" t="s">
        <v>105</v>
      </c>
      <c r="D14" s="51">
        <v>21.705944375225815</v>
      </c>
      <c r="E14" s="52">
        <v>91.5</v>
      </c>
    </row>
    <row r="15" spans="1:10" x14ac:dyDescent="0.25">
      <c r="A15" s="43" t="s">
        <v>61</v>
      </c>
      <c r="B15" s="45" t="s">
        <v>106</v>
      </c>
      <c r="C15" s="45" t="s">
        <v>107</v>
      </c>
      <c r="D15" s="47">
        <v>45.041466994516192</v>
      </c>
      <c r="E15" s="48">
        <v>84.58</v>
      </c>
    </row>
    <row r="16" spans="1:10" x14ac:dyDescent="0.25">
      <c r="A16" s="43" t="s">
        <v>63</v>
      </c>
      <c r="B16" s="45" t="s">
        <v>108</v>
      </c>
      <c r="C16" s="45" t="s">
        <v>109</v>
      </c>
      <c r="D16" s="47">
        <v>3.0106207838709674E-2</v>
      </c>
      <c r="E16" s="48">
        <v>38.96</v>
      </c>
    </row>
    <row r="17" spans="1:5" x14ac:dyDescent="0.25">
      <c r="A17" s="43" t="s">
        <v>63</v>
      </c>
      <c r="B17" s="45" t="s">
        <v>110</v>
      </c>
      <c r="C17" s="45" t="s">
        <v>111</v>
      </c>
      <c r="D17" s="47">
        <v>1.3632329638709682</v>
      </c>
      <c r="E17" s="48">
        <v>37.159999999999997</v>
      </c>
    </row>
    <row r="18" spans="1:5" s="53" customFormat="1" x14ac:dyDescent="0.25">
      <c r="A18" s="49" t="s">
        <v>63</v>
      </c>
      <c r="B18" s="50" t="s">
        <v>112</v>
      </c>
      <c r="C18" s="50" t="s">
        <v>113</v>
      </c>
      <c r="D18" s="51">
        <v>0.6178240236451612</v>
      </c>
      <c r="E18" s="52">
        <v>41.83</v>
      </c>
    </row>
    <row r="19" spans="1:5" x14ac:dyDescent="0.25">
      <c r="A19" s="43" t="s">
        <v>63</v>
      </c>
      <c r="B19" s="45" t="s">
        <v>114</v>
      </c>
      <c r="C19" s="45" t="s">
        <v>115</v>
      </c>
      <c r="D19" s="47">
        <v>3.1145120264838724</v>
      </c>
      <c r="E19" s="48">
        <v>39.56</v>
      </c>
    </row>
    <row r="20" spans="1:5" x14ac:dyDescent="0.25">
      <c r="A20" s="43" t="s">
        <v>65</v>
      </c>
      <c r="B20" s="45" t="s">
        <v>116</v>
      </c>
      <c r="C20" s="45" t="s">
        <v>117</v>
      </c>
      <c r="D20" s="47">
        <v>0.37961182509677394</v>
      </c>
      <c r="E20" s="48">
        <v>55.44</v>
      </c>
    </row>
    <row r="21" spans="1:5" x14ac:dyDescent="0.25">
      <c r="A21" s="43" t="s">
        <v>65</v>
      </c>
      <c r="B21" s="45" t="s">
        <v>118</v>
      </c>
      <c r="C21" s="45" t="s">
        <v>119</v>
      </c>
      <c r="D21" s="47">
        <v>18.828798969580646</v>
      </c>
      <c r="E21" s="48">
        <v>52.81</v>
      </c>
    </row>
    <row r="22" spans="1:5" s="53" customFormat="1" x14ac:dyDescent="0.25">
      <c r="A22" s="49" t="s">
        <v>65</v>
      </c>
      <c r="B22" s="50" t="s">
        <v>120</v>
      </c>
      <c r="C22" s="50" t="s">
        <v>121</v>
      </c>
      <c r="D22" s="51">
        <v>7.2835632541290405</v>
      </c>
      <c r="E22" s="52">
        <v>120.29</v>
      </c>
    </row>
    <row r="23" spans="1:5" x14ac:dyDescent="0.25">
      <c r="A23" s="43" t="s">
        <v>65</v>
      </c>
      <c r="B23" s="45" t="s">
        <v>122</v>
      </c>
      <c r="C23" s="45" t="s">
        <v>123</v>
      </c>
      <c r="D23" s="47">
        <v>35.372087473838718</v>
      </c>
      <c r="E23" s="48">
        <v>112.72</v>
      </c>
    </row>
    <row r="24" spans="1:5" x14ac:dyDescent="0.25">
      <c r="A24" s="43" t="s">
        <v>67</v>
      </c>
      <c r="B24" s="45" t="s">
        <v>124</v>
      </c>
      <c r="C24" s="45" t="s">
        <v>125</v>
      </c>
      <c r="D24" s="47">
        <v>2.8700103483870972E-2</v>
      </c>
      <c r="E24" s="48">
        <v>32.535899999999998</v>
      </c>
    </row>
    <row r="25" spans="1:5" x14ac:dyDescent="0.25">
      <c r="A25" s="43" t="s">
        <v>67</v>
      </c>
      <c r="B25" s="45" t="s">
        <v>126</v>
      </c>
      <c r="C25" s="45" t="s">
        <v>127</v>
      </c>
      <c r="D25" s="47">
        <v>0.36121410206451587</v>
      </c>
      <c r="E25" s="48">
        <v>21.004999999999999</v>
      </c>
    </row>
    <row r="26" spans="1:5" s="53" customFormat="1" x14ac:dyDescent="0.25">
      <c r="A26" s="49" t="s">
        <v>67</v>
      </c>
      <c r="B26" s="50" t="s">
        <v>128</v>
      </c>
      <c r="C26" s="50" t="s">
        <v>129</v>
      </c>
      <c r="D26" s="51">
        <v>0.98264104687096787</v>
      </c>
      <c r="E26" s="52">
        <v>34.764899999999997</v>
      </c>
    </row>
    <row r="27" spans="1:5" x14ac:dyDescent="0.25">
      <c r="A27" s="43" t="s">
        <v>67</v>
      </c>
      <c r="B27" s="45" t="s">
        <v>130</v>
      </c>
      <c r="C27" s="45" t="s">
        <v>131</v>
      </c>
      <c r="D27" s="47">
        <v>0.38124235458064515</v>
      </c>
      <c r="E27" s="48">
        <v>32.9495</v>
      </c>
    </row>
    <row r="28" spans="1:5" x14ac:dyDescent="0.25">
      <c r="A28" s="43" t="s">
        <v>69</v>
      </c>
      <c r="B28" s="45" t="s">
        <v>132</v>
      </c>
      <c r="C28" s="45" t="s">
        <v>133</v>
      </c>
      <c r="D28" s="47">
        <v>8.4896043096774204E-2</v>
      </c>
      <c r="E28" s="48">
        <v>79.53</v>
      </c>
    </row>
    <row r="29" spans="1:5" x14ac:dyDescent="0.25">
      <c r="A29" s="43" t="s">
        <v>69</v>
      </c>
      <c r="B29" s="45" t="s">
        <v>134</v>
      </c>
      <c r="C29" s="45" t="s">
        <v>135</v>
      </c>
      <c r="D29" s="47">
        <v>5.6239865756451604</v>
      </c>
      <c r="E29" s="48">
        <v>73.650000000000006</v>
      </c>
    </row>
    <row r="30" spans="1:5" s="53" customFormat="1" x14ac:dyDescent="0.25">
      <c r="A30" s="49" t="s">
        <v>69</v>
      </c>
      <c r="B30" s="50" t="s">
        <v>136</v>
      </c>
      <c r="C30" s="50" t="s">
        <v>137</v>
      </c>
      <c r="D30" s="51">
        <v>1.3124596756129032</v>
      </c>
      <c r="E30" s="52">
        <v>157.62</v>
      </c>
    </row>
    <row r="31" spans="1:5" x14ac:dyDescent="0.25">
      <c r="A31" s="43" t="s">
        <v>69</v>
      </c>
      <c r="B31" s="45" t="s">
        <v>138</v>
      </c>
      <c r="C31" s="45" t="s">
        <v>139</v>
      </c>
      <c r="D31" s="47">
        <v>238.38153178538735</v>
      </c>
      <c r="E31" s="48">
        <v>151.77000000000001</v>
      </c>
    </row>
    <row r="32" spans="1:5" x14ac:dyDescent="0.25">
      <c r="A32" s="43" t="s">
        <v>71</v>
      </c>
      <c r="B32" s="45" t="s">
        <v>140</v>
      </c>
      <c r="C32" s="45" t="s">
        <v>141</v>
      </c>
      <c r="D32" s="47">
        <v>6.1332394451612898E-2</v>
      </c>
      <c r="E32" s="48">
        <v>36.01</v>
      </c>
    </row>
    <row r="33" spans="1:5" x14ac:dyDescent="0.25">
      <c r="A33" s="43" t="s">
        <v>71</v>
      </c>
      <c r="B33" s="45" t="s">
        <v>142</v>
      </c>
      <c r="C33" s="45" t="s">
        <v>143</v>
      </c>
      <c r="D33" s="47">
        <v>0.9662080658709683</v>
      </c>
      <c r="E33" s="48">
        <v>29.92</v>
      </c>
    </row>
    <row r="34" spans="1:5" s="53" customFormat="1" x14ac:dyDescent="0.25">
      <c r="A34" s="49" t="s">
        <v>71</v>
      </c>
      <c r="B34" s="50" t="s">
        <v>144</v>
      </c>
      <c r="C34" s="50" t="s">
        <v>145</v>
      </c>
      <c r="D34" s="51">
        <v>1.9484440086451609</v>
      </c>
      <c r="E34" s="52">
        <v>36.42</v>
      </c>
    </row>
    <row r="35" spans="1:5" x14ac:dyDescent="0.25">
      <c r="A35" s="43" t="s">
        <v>71</v>
      </c>
      <c r="B35" s="45" t="s">
        <v>146</v>
      </c>
      <c r="C35" s="45" t="s">
        <v>147</v>
      </c>
      <c r="D35" s="47">
        <v>5.4026356850645127</v>
      </c>
      <c r="E35" s="48">
        <v>33.43</v>
      </c>
    </row>
    <row r="36" spans="1:5" x14ac:dyDescent="0.25">
      <c r="A36" s="82" t="s">
        <v>73</v>
      </c>
      <c r="B36" s="82"/>
      <c r="C36" s="82"/>
      <c r="D36" s="47">
        <f>SUM(D2:D35)</f>
        <v>501.17457640054863</v>
      </c>
      <c r="E36" s="43"/>
    </row>
  </sheetData>
  <mergeCells count="1">
    <mergeCell ref="A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B45" sqref="B45"/>
    </sheetView>
  </sheetViews>
  <sheetFormatPr defaultColWidth="9.140625" defaultRowHeight="15" x14ac:dyDescent="0.2"/>
  <cols>
    <col min="1" max="1" width="4.28515625" style="1" customWidth="1"/>
    <col min="2" max="2" width="91.85546875" style="1" bestFit="1" customWidth="1"/>
    <col min="3" max="3" width="12.28515625" style="1" bestFit="1" customWidth="1"/>
    <col min="4" max="4" width="16.28515625" style="1" customWidth="1"/>
    <col min="5" max="7" width="11.7109375" style="1" bestFit="1" customWidth="1"/>
    <col min="8" max="16384" width="9.140625" style="1"/>
  </cols>
  <sheetData>
    <row r="1" spans="1:7" x14ac:dyDescent="0.25">
      <c r="A1" s="3" t="s">
        <v>43</v>
      </c>
    </row>
    <row r="2" spans="1:7" ht="15.6" x14ac:dyDescent="0.25">
      <c r="A2" s="2"/>
    </row>
    <row r="3" spans="1:7" ht="15.6" x14ac:dyDescent="0.3">
      <c r="A3" s="5" t="s">
        <v>0</v>
      </c>
      <c r="B3" s="5" t="s">
        <v>30</v>
      </c>
      <c r="C3" s="6"/>
      <c r="D3" s="6"/>
      <c r="E3" s="6"/>
      <c r="F3" s="6"/>
      <c r="G3" s="6"/>
    </row>
    <row r="4" spans="1:7" ht="15.6" x14ac:dyDescent="0.3">
      <c r="A4" s="6"/>
      <c r="B4" s="11"/>
      <c r="C4" s="11"/>
      <c r="D4" s="11"/>
      <c r="E4" s="30" t="s">
        <v>15</v>
      </c>
      <c r="F4" s="30" t="s">
        <v>16</v>
      </c>
      <c r="G4" s="30" t="s">
        <v>17</v>
      </c>
    </row>
    <row r="5" spans="1:7" ht="15.6" x14ac:dyDescent="0.3">
      <c r="A5" s="6"/>
      <c r="B5" s="11" t="s">
        <v>1</v>
      </c>
      <c r="C5" s="11" t="s">
        <v>5</v>
      </c>
      <c r="D5" s="12" t="s">
        <v>12</v>
      </c>
      <c r="E5" s="13">
        <v>1500</v>
      </c>
      <c r="F5" s="11">
        <v>500</v>
      </c>
      <c r="G5" s="11">
        <v>250</v>
      </c>
    </row>
    <row r="6" spans="1:7" ht="15.6" x14ac:dyDescent="0.3">
      <c r="A6" s="6"/>
      <c r="B6" s="11" t="s">
        <v>2</v>
      </c>
      <c r="C6" s="11"/>
      <c r="D6" s="12"/>
      <c r="E6" s="14" t="s">
        <v>3</v>
      </c>
      <c r="F6" s="14" t="s">
        <v>3</v>
      </c>
      <c r="G6" s="14" t="s">
        <v>3</v>
      </c>
    </row>
    <row r="7" spans="1:7" ht="15.6" x14ac:dyDescent="0.3">
      <c r="A7" s="6"/>
      <c r="B7" s="11" t="s">
        <v>4</v>
      </c>
      <c r="C7" s="11" t="s">
        <v>26</v>
      </c>
      <c r="D7" s="12" t="s">
        <v>13</v>
      </c>
      <c r="E7" s="15">
        <v>1.1000000000000001E-3</v>
      </c>
      <c r="F7" s="15">
        <v>1.1000000000000001E-3</v>
      </c>
      <c r="G7" s="15">
        <v>1.1000000000000001E-3</v>
      </c>
    </row>
    <row r="8" spans="1:7" ht="15.6" x14ac:dyDescent="0.3">
      <c r="A8" s="6"/>
      <c r="B8" s="16" t="s">
        <v>28</v>
      </c>
      <c r="C8" s="16" t="s">
        <v>5</v>
      </c>
      <c r="D8" s="17" t="s">
        <v>20</v>
      </c>
      <c r="E8" s="18">
        <f>E5*E7</f>
        <v>1.6500000000000001</v>
      </c>
      <c r="F8" s="18">
        <f>F5*F7</f>
        <v>0.55000000000000004</v>
      </c>
      <c r="G8" s="18">
        <f>G5*G7</f>
        <v>0.27500000000000002</v>
      </c>
    </row>
    <row r="9" spans="1:7" ht="15.6" x14ac:dyDescent="0.3">
      <c r="A9" s="6"/>
      <c r="B9" s="19" t="s">
        <v>32</v>
      </c>
      <c r="C9" s="19" t="s">
        <v>33</v>
      </c>
      <c r="D9" s="20" t="s">
        <v>14</v>
      </c>
      <c r="E9" s="21">
        <v>200000</v>
      </c>
      <c r="F9" s="21">
        <v>100000</v>
      </c>
      <c r="G9" s="21">
        <v>100000</v>
      </c>
    </row>
    <row r="10" spans="1:7" ht="15.6" x14ac:dyDescent="0.3">
      <c r="A10" s="6"/>
      <c r="B10" s="19" t="s">
        <v>44</v>
      </c>
      <c r="C10" s="19" t="s">
        <v>23</v>
      </c>
      <c r="D10" s="20" t="s">
        <v>25</v>
      </c>
      <c r="E10" s="22">
        <v>50</v>
      </c>
      <c r="F10" s="22">
        <v>70</v>
      </c>
      <c r="G10" s="22">
        <v>30</v>
      </c>
    </row>
    <row r="11" spans="1:7" ht="15.6" x14ac:dyDescent="0.3">
      <c r="A11" s="6"/>
      <c r="B11" s="16" t="s">
        <v>38</v>
      </c>
      <c r="C11" s="16" t="s">
        <v>5</v>
      </c>
      <c r="D11" s="17" t="s">
        <v>24</v>
      </c>
      <c r="E11" s="23">
        <f>ROUND(E9*E10/10000000,2)</f>
        <v>1</v>
      </c>
      <c r="F11" s="23">
        <f>ROUND(F9*F10/10000000,2)</f>
        <v>0.7</v>
      </c>
      <c r="G11" s="23">
        <f>ROUND(G9*G10/10000000,2)</f>
        <v>0.3</v>
      </c>
    </row>
    <row r="12" spans="1:7" ht="15.6" x14ac:dyDescent="0.3">
      <c r="A12" s="6"/>
      <c r="B12" s="24" t="s">
        <v>39</v>
      </c>
      <c r="C12" s="25" t="s">
        <v>5</v>
      </c>
      <c r="D12" s="26" t="s">
        <v>27</v>
      </c>
      <c r="E12" s="27">
        <f>MAX(E8,E11)</f>
        <v>1.6500000000000001</v>
      </c>
      <c r="F12" s="27">
        <f>MAX(F8,F11)</f>
        <v>0.7</v>
      </c>
      <c r="G12" s="27">
        <f>MAX(G8,G11)</f>
        <v>0.3</v>
      </c>
    </row>
    <row r="13" spans="1:7" ht="15.6" x14ac:dyDescent="0.3">
      <c r="A13" s="6"/>
      <c r="B13" s="28" t="s">
        <v>42</v>
      </c>
      <c r="C13" s="28"/>
      <c r="D13" s="28"/>
      <c r="E13" s="29">
        <f>IF(E12&gt;E11,E12-E11,0)</f>
        <v>0.65000000000000013</v>
      </c>
      <c r="F13" s="29">
        <f t="shared" ref="F13:G13" si="0">IF(F12&gt;F11,F12-F11,0)</f>
        <v>0</v>
      </c>
      <c r="G13" s="29">
        <f t="shared" si="0"/>
        <v>0</v>
      </c>
    </row>
    <row r="14" spans="1:7" ht="15.6" x14ac:dyDescent="0.3">
      <c r="A14" s="6"/>
      <c r="B14" s="6"/>
      <c r="C14" s="10"/>
      <c r="D14" s="6"/>
      <c r="E14" s="6"/>
      <c r="F14" s="6"/>
      <c r="G14" s="6"/>
    </row>
    <row r="15" spans="1:7" ht="15.6" x14ac:dyDescent="0.3">
      <c r="A15" s="5" t="s">
        <v>6</v>
      </c>
      <c r="B15" s="5" t="s">
        <v>31</v>
      </c>
      <c r="C15" s="6"/>
      <c r="D15" s="6"/>
      <c r="E15" s="6"/>
      <c r="F15" s="6"/>
      <c r="G15" s="6"/>
    </row>
    <row r="16" spans="1:7" ht="15.6" x14ac:dyDescent="0.3">
      <c r="A16" s="8"/>
      <c r="B16" s="5"/>
      <c r="C16" s="6"/>
      <c r="D16" s="6"/>
      <c r="E16" s="83" t="s">
        <v>15</v>
      </c>
      <c r="F16" s="83"/>
      <c r="G16" s="83"/>
    </row>
    <row r="17" spans="1:7" ht="15.6" x14ac:dyDescent="0.3">
      <c r="A17" s="6"/>
      <c r="B17" s="11"/>
      <c r="C17" s="11"/>
      <c r="D17" s="11"/>
      <c r="E17" s="30" t="s">
        <v>18</v>
      </c>
      <c r="F17" s="30" t="s">
        <v>19</v>
      </c>
      <c r="G17" s="30" t="s">
        <v>21</v>
      </c>
    </row>
    <row r="18" spans="1:7" ht="15.6" x14ac:dyDescent="0.3">
      <c r="A18" s="6"/>
      <c r="B18" s="11" t="s">
        <v>22</v>
      </c>
      <c r="C18" s="11" t="s">
        <v>5</v>
      </c>
      <c r="D18" s="12" t="s">
        <v>12</v>
      </c>
      <c r="E18" s="13">
        <v>500</v>
      </c>
      <c r="F18" s="13">
        <v>1500</v>
      </c>
      <c r="G18" s="13">
        <v>2000</v>
      </c>
    </row>
    <row r="19" spans="1:7" ht="15.6" x14ac:dyDescent="0.3">
      <c r="A19" s="6"/>
      <c r="B19" s="11" t="s">
        <v>29</v>
      </c>
      <c r="C19" s="11"/>
      <c r="D19" s="12"/>
      <c r="E19" s="14" t="s">
        <v>3</v>
      </c>
      <c r="F19" s="14" t="s">
        <v>3</v>
      </c>
      <c r="G19" s="14" t="s">
        <v>3</v>
      </c>
    </row>
    <row r="20" spans="1:7" ht="15.6" x14ac:dyDescent="0.3">
      <c r="A20" s="6"/>
      <c r="B20" s="11" t="s">
        <v>4</v>
      </c>
      <c r="C20" s="11" t="s">
        <v>26</v>
      </c>
      <c r="D20" s="12" t="s">
        <v>13</v>
      </c>
      <c r="E20" s="15">
        <v>1.1000000000000001E-3</v>
      </c>
      <c r="F20" s="15">
        <v>1.1000000000000001E-3</v>
      </c>
      <c r="G20" s="15">
        <v>1.1000000000000001E-3</v>
      </c>
    </row>
    <row r="21" spans="1:7" ht="15.6" x14ac:dyDescent="0.3">
      <c r="A21" s="6"/>
      <c r="B21" s="16" t="s">
        <v>28</v>
      </c>
      <c r="C21" s="16" t="s">
        <v>5</v>
      </c>
      <c r="D21" s="17" t="s">
        <v>20</v>
      </c>
      <c r="E21" s="23">
        <f>E18*E20</f>
        <v>0.55000000000000004</v>
      </c>
      <c r="F21" s="23">
        <f t="shared" ref="F21:G21" si="1">F18*F20</f>
        <v>1.6500000000000001</v>
      </c>
      <c r="G21" s="23">
        <f t="shared" si="1"/>
        <v>2.2000000000000002</v>
      </c>
    </row>
    <row r="22" spans="1:7" ht="15.6" x14ac:dyDescent="0.3">
      <c r="A22" s="6"/>
      <c r="B22" s="19" t="s">
        <v>32</v>
      </c>
      <c r="C22" s="19" t="s">
        <v>33</v>
      </c>
      <c r="D22" s="20" t="s">
        <v>14</v>
      </c>
      <c r="E22" s="21">
        <v>200000</v>
      </c>
      <c r="F22" s="21">
        <f>E22</f>
        <v>200000</v>
      </c>
      <c r="G22" s="21">
        <f>F22</f>
        <v>200000</v>
      </c>
    </row>
    <row r="23" spans="1:7" ht="15.6" x14ac:dyDescent="0.3">
      <c r="A23" s="6"/>
      <c r="B23" s="19" t="s">
        <v>36</v>
      </c>
      <c r="C23" s="19" t="s">
        <v>23</v>
      </c>
      <c r="D23" s="20" t="s">
        <v>25</v>
      </c>
      <c r="E23" s="22">
        <f>E10*1.2</f>
        <v>60</v>
      </c>
      <c r="F23" s="22">
        <f>E23</f>
        <v>60</v>
      </c>
      <c r="G23" s="22">
        <f>F23</f>
        <v>60</v>
      </c>
    </row>
    <row r="24" spans="1:7" ht="16.5" x14ac:dyDescent="0.3">
      <c r="A24" s="6"/>
      <c r="B24" s="16" t="s">
        <v>38</v>
      </c>
      <c r="C24" s="16" t="s">
        <v>5</v>
      </c>
      <c r="D24" s="17" t="s">
        <v>24</v>
      </c>
      <c r="E24" s="23">
        <f>ROUND(E22*E23/10000000,2)</f>
        <v>1.2</v>
      </c>
      <c r="F24" s="23">
        <f>ROUND(F22*F23/10000000,2)</f>
        <v>1.2</v>
      </c>
      <c r="G24" s="23">
        <f>ROUND(G22*G23/10000000,2)</f>
        <v>1.2</v>
      </c>
    </row>
    <row r="25" spans="1:7" ht="33" x14ac:dyDescent="0.3">
      <c r="A25" s="6"/>
      <c r="B25" s="24" t="s">
        <v>39</v>
      </c>
      <c r="C25" s="25" t="s">
        <v>5</v>
      </c>
      <c r="D25" s="26" t="s">
        <v>27</v>
      </c>
      <c r="E25" s="27">
        <f>MAX(E21,E24)</f>
        <v>1.2</v>
      </c>
      <c r="F25" s="27">
        <f>MAX(F21,F24)</f>
        <v>1.6500000000000001</v>
      </c>
      <c r="G25" s="27">
        <f>MAX(G21,G24)</f>
        <v>2.2000000000000002</v>
      </c>
    </row>
    <row r="26" spans="1:7" ht="16.5" x14ac:dyDescent="0.3">
      <c r="A26" s="6"/>
      <c r="B26" s="31" t="s">
        <v>40</v>
      </c>
      <c r="C26" s="16"/>
      <c r="D26" s="16"/>
      <c r="E26" s="32">
        <f>E25-E24</f>
        <v>0</v>
      </c>
      <c r="F26" s="32">
        <f>F25-F24</f>
        <v>0.45000000000000018</v>
      </c>
      <c r="G26" s="32">
        <f>G25-G24</f>
        <v>1.0000000000000002</v>
      </c>
    </row>
    <row r="27" spans="1:7" ht="16.5" x14ac:dyDescent="0.3">
      <c r="A27" s="6"/>
      <c r="B27" s="11" t="s">
        <v>41</v>
      </c>
      <c r="C27" s="11"/>
      <c r="D27" s="11"/>
      <c r="E27" s="33">
        <f>E13*1.2</f>
        <v>0.78000000000000014</v>
      </c>
      <c r="F27" s="33">
        <f>E27</f>
        <v>0.78000000000000014</v>
      </c>
      <c r="G27" s="33">
        <f>F27</f>
        <v>0.78000000000000014</v>
      </c>
    </row>
    <row r="28" spans="1:7" ht="16.5" x14ac:dyDescent="0.3">
      <c r="A28" s="6"/>
      <c r="B28" s="28" t="s">
        <v>37</v>
      </c>
      <c r="C28" s="34"/>
      <c r="D28" s="34"/>
      <c r="E28" s="35">
        <f>E26-E27</f>
        <v>-0.78000000000000014</v>
      </c>
      <c r="F28" s="35">
        <f t="shared" ref="F28:G28" si="2">F26-F27</f>
        <v>-0.32999999999999996</v>
      </c>
      <c r="G28" s="35">
        <f t="shared" si="2"/>
        <v>0.22000000000000008</v>
      </c>
    </row>
    <row r="29" spans="1:7" ht="16.5" x14ac:dyDescent="0.3">
      <c r="A29" s="6"/>
      <c r="B29" s="4" t="s">
        <v>35</v>
      </c>
      <c r="C29" s="4"/>
      <c r="D29" s="4"/>
      <c r="E29" s="4"/>
      <c r="F29" s="4"/>
      <c r="G29" s="4"/>
    </row>
    <row r="30" spans="1:7" ht="16.5" x14ac:dyDescent="0.3">
      <c r="A30" s="6"/>
      <c r="B30" s="5"/>
      <c r="C30" s="6"/>
      <c r="D30" s="6"/>
      <c r="E30" s="7"/>
      <c r="F30" s="7"/>
      <c r="G30" s="7"/>
    </row>
    <row r="31" spans="1:7" ht="16.5" x14ac:dyDescent="0.3">
      <c r="A31" s="5" t="s">
        <v>34</v>
      </c>
      <c r="B31" s="5" t="s">
        <v>7</v>
      </c>
      <c r="C31" s="6"/>
      <c r="D31" s="6"/>
      <c r="E31" s="6"/>
      <c r="F31" s="6"/>
      <c r="G31" s="6"/>
    </row>
    <row r="32" spans="1:7" ht="16.5" x14ac:dyDescent="0.3">
      <c r="A32" s="6"/>
      <c r="B32" s="6"/>
      <c r="C32" s="6"/>
      <c r="D32" s="6"/>
      <c r="E32" s="7" t="s">
        <v>17</v>
      </c>
      <c r="F32" s="6"/>
      <c r="G32" s="6"/>
    </row>
    <row r="33" spans="1:7" ht="16.5" x14ac:dyDescent="0.3">
      <c r="A33" s="6"/>
      <c r="B33" s="11" t="s">
        <v>8</v>
      </c>
      <c r="C33" s="11" t="s">
        <v>9</v>
      </c>
      <c r="D33" s="11"/>
      <c r="E33" s="11">
        <v>1000</v>
      </c>
      <c r="F33" s="11"/>
      <c r="G33" s="6"/>
    </row>
    <row r="34" spans="1:7" ht="16.5" x14ac:dyDescent="0.3">
      <c r="A34" s="6"/>
      <c r="B34" s="11" t="s">
        <v>45</v>
      </c>
      <c r="C34" s="11"/>
      <c r="D34" s="11"/>
      <c r="E34" s="12" t="s">
        <v>3</v>
      </c>
      <c r="F34" s="11"/>
      <c r="G34" s="6"/>
    </row>
    <row r="35" spans="1:7" ht="16.5" x14ac:dyDescent="0.3">
      <c r="A35" s="6"/>
      <c r="B35" s="11" t="s">
        <v>4</v>
      </c>
      <c r="C35" s="11" t="s">
        <v>26</v>
      </c>
      <c r="D35" s="11"/>
      <c r="E35" s="15">
        <v>1.1000000000000001E-3</v>
      </c>
      <c r="F35" s="11"/>
      <c r="G35" s="6"/>
    </row>
    <row r="36" spans="1:7" ht="16.5" x14ac:dyDescent="0.3">
      <c r="A36" s="6"/>
      <c r="B36" s="36" t="s">
        <v>11</v>
      </c>
      <c r="C36" s="36" t="s">
        <v>5</v>
      </c>
      <c r="D36" s="36"/>
      <c r="E36" s="37">
        <f>E33*E35</f>
        <v>1.1000000000000001</v>
      </c>
      <c r="F36" s="38"/>
      <c r="G36" s="6"/>
    </row>
    <row r="37" spans="1:7" ht="16.5" x14ac:dyDescent="0.3">
      <c r="A37" s="6"/>
      <c r="B37" s="11" t="s">
        <v>10</v>
      </c>
      <c r="C37" s="11" t="s">
        <v>5</v>
      </c>
      <c r="D37" s="11"/>
      <c r="E37" s="39">
        <f>E33+E36</f>
        <v>1001.1</v>
      </c>
      <c r="F37" s="11"/>
      <c r="G37" s="6"/>
    </row>
  </sheetData>
  <mergeCells count="1">
    <mergeCell ref="E16:G16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MAIN SHEET</vt:lpstr>
      <vt:lpstr>QAAUM</vt:lpstr>
      <vt:lpstr>NAV</vt:lpstr>
      <vt:lpstr>Curr Inv_MVal</vt:lpstr>
      <vt:lpstr>'Curr Inv_MVal'!Print_Area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Rajagopal, Ramamoorthy (India)</dc:creator>
  <cp:lastModifiedBy>Deepa</cp:lastModifiedBy>
  <cp:lastPrinted>2022-10-06T05:47:53Z</cp:lastPrinted>
  <dcterms:created xsi:type="dcterms:W3CDTF">2022-01-17T18:33:42Z</dcterms:created>
  <dcterms:modified xsi:type="dcterms:W3CDTF">2023-07-04T07:39:07Z</dcterms:modified>
</cp:coreProperties>
</file>